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Boligkreditt\HTT-Template\FSBB 31.03.2025\"/>
    </mc:Choice>
  </mc:AlternateContent>
  <xr:revisionPtr revIDLastSave="0" documentId="13_ncr:1_{37C47C54-EBF4-4697-B822-47A67C478392}" xr6:coauthVersionLast="47" xr6:coauthVersionMax="47" xr10:uidLastSave="{00000000-0000-0000-0000-000000000000}"/>
  <bookViews>
    <workbookView xWindow="31680" yWindow="0" windowWidth="45225" windowHeight="20985"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D124" i="8" s="1"/>
  <c r="D130" i="8" s="1"/>
  <c r="F180" i="9"/>
  <c r="F36" i="9"/>
  <c r="C12" i="9"/>
  <c r="C187" i="9" s="1"/>
  <c r="C207" i="8"/>
  <c r="D99" i="8"/>
  <c r="D98" i="8"/>
  <c r="D97" i="8"/>
  <c r="D96" i="8"/>
  <c r="D95" i="8"/>
  <c r="D94" i="8"/>
  <c r="C165" i="8"/>
  <c r="C167" i="8" s="1"/>
  <c r="C150" i="8"/>
  <c r="D150" i="8"/>
  <c r="D346" i="9"/>
  <c r="C346" i="9"/>
  <c r="C585" i="9"/>
  <c r="D585" i="9"/>
  <c r="D45" i="8"/>
  <c r="D618" i="9"/>
  <c r="C618" i="9"/>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F370" i="9"/>
  <c r="D372" i="9"/>
  <c r="G370" i="9"/>
  <c r="C372" i="9"/>
  <c r="F368" i="9"/>
  <c r="D365" i="9"/>
  <c r="G360" i="9"/>
  <c r="C365" i="9"/>
  <c r="F359" i="9"/>
  <c r="D328" i="9"/>
  <c r="C328" i="9"/>
  <c r="G316" i="9"/>
  <c r="G324" i="9"/>
  <c r="G326" i="9"/>
  <c r="G311" i="9"/>
  <c r="G327" i="9"/>
  <c r="G320" i="9"/>
  <c r="G321" i="9"/>
  <c r="G322" i="9"/>
  <c r="G315" i="9"/>
  <c r="G317" i="9"/>
  <c r="G325" i="9"/>
  <c r="G318" i="9"/>
  <c r="G319" i="9"/>
  <c r="G310" i="9"/>
  <c r="G328" i="9"/>
  <c r="G313" i="9"/>
  <c r="G314" i="9"/>
  <c r="G323" i="9"/>
  <c r="G312" i="9"/>
  <c r="F312" i="9"/>
  <c r="F316" i="9"/>
  <c r="F320" i="9"/>
  <c r="F310" i="9"/>
  <c r="F328" i="9"/>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54" i="8" s="1"/>
  <c r="D544" i="9"/>
  <c r="C544" i="9"/>
  <c r="D305" i="9"/>
  <c r="C305" i="9"/>
  <c r="F294" i="9" s="1"/>
  <c r="F28"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346" i="9"/>
  <c r="F346" i="9"/>
  <c r="G305" i="9"/>
  <c r="G544" i="9"/>
  <c r="F544" i="9"/>
  <c r="G227" i="8"/>
  <c r="F227" i="8"/>
  <c r="G226" i="8"/>
  <c r="F226" i="8"/>
  <c r="G225" i="8"/>
  <c r="F225" i="8"/>
  <c r="G224" i="8"/>
  <c r="F224" i="8"/>
  <c r="G223" i="8"/>
  <c r="F223" i="8"/>
  <c r="G222" i="8"/>
  <c r="F222" i="8"/>
  <c r="G221" i="8"/>
  <c r="F221" i="8"/>
  <c r="G219" i="8"/>
  <c r="F219" i="8"/>
  <c r="G218" i="8"/>
  <c r="F218" i="8"/>
  <c r="C179" i="8"/>
  <c r="C217" i="8" s="1"/>
  <c r="C288" i="8"/>
  <c r="D487" i="9"/>
  <c r="G492" i="9"/>
  <c r="C487" i="9"/>
  <c r="F488" i="9"/>
  <c r="D465" i="9"/>
  <c r="G470" i="9"/>
  <c r="C465" i="9"/>
  <c r="F470" i="9"/>
  <c r="D452" i="9"/>
  <c r="C452" i="9"/>
  <c r="F428" i="9"/>
  <c r="D249" i="9"/>
  <c r="G253" i="9" s="1"/>
  <c r="G247" i="9"/>
  <c r="C249" i="9"/>
  <c r="F241" i="9" s="1"/>
  <c r="D227" i="9"/>
  <c r="G229" i="9" s="1"/>
  <c r="C227" i="9"/>
  <c r="F228" i="9" s="1"/>
  <c r="F219" i="9"/>
  <c r="D214" i="9"/>
  <c r="G210" i="9" s="1"/>
  <c r="C214" i="9"/>
  <c r="F210" i="9" s="1"/>
  <c r="F76" i="9"/>
  <c r="D76" i="9"/>
  <c r="C76" i="9"/>
  <c r="F72" i="9"/>
  <c r="D72" i="9"/>
  <c r="C72" i="9"/>
  <c r="C15" i="9"/>
  <c r="F12" i="9" s="1"/>
  <c r="C304" i="8"/>
  <c r="C303" i="8"/>
  <c r="C302" i="8"/>
  <c r="C298" i="8"/>
  <c r="C297" i="8"/>
  <c r="C296" i="8"/>
  <c r="C292" i="8"/>
  <c r="C289" i="8"/>
  <c r="C208" i="8"/>
  <c r="F197" i="8" s="1"/>
  <c r="D156" i="8"/>
  <c r="G151" i="8" s="1"/>
  <c r="C156" i="8"/>
  <c r="F162" i="8" s="1"/>
  <c r="C130" i="8"/>
  <c r="F135" i="8" s="1"/>
  <c r="D100" i="8"/>
  <c r="G103" i="8" s="1"/>
  <c r="C100" i="8"/>
  <c r="F95" i="8" s="1"/>
  <c r="D77" i="8"/>
  <c r="G80" i="8"/>
  <c r="C77" i="8"/>
  <c r="F86" i="8" s="1"/>
  <c r="G450" i="9"/>
  <c r="G428" i="9"/>
  <c r="F440" i="9"/>
  <c r="F436" i="9"/>
  <c r="G154" i="8"/>
  <c r="G149" i="8"/>
  <c r="G153" i="8"/>
  <c r="G150" i="8"/>
  <c r="F99" i="8"/>
  <c r="F96" i="8"/>
  <c r="F144" i="8"/>
  <c r="F60" i="8"/>
  <c r="F64" i="8"/>
  <c r="F61" i="8"/>
  <c r="F56" i="8"/>
  <c r="F213" i="9"/>
  <c r="F201" i="9"/>
  <c r="F199" i="9"/>
  <c r="F197" i="9"/>
  <c r="F195" i="9"/>
  <c r="F212" i="9"/>
  <c r="F208" i="9"/>
  <c r="F196" i="9"/>
  <c r="F194" i="9"/>
  <c r="F192" i="9"/>
  <c r="F190" i="9"/>
  <c r="G213" i="9"/>
  <c r="G209" i="9"/>
  <c r="G199" i="9"/>
  <c r="G191" i="9"/>
  <c r="G212" i="9"/>
  <c r="G208" i="9"/>
  <c r="G206" i="9"/>
  <c r="G204" i="9"/>
  <c r="G202" i="9"/>
  <c r="G200" i="9"/>
  <c r="G198" i="9"/>
  <c r="G196" i="9"/>
  <c r="G194" i="9"/>
  <c r="G192" i="9"/>
  <c r="G190" i="9"/>
  <c r="G207" i="9"/>
  <c r="G201" i="9"/>
  <c r="G195" i="9"/>
  <c r="G205" i="9"/>
  <c r="G203" i="9"/>
  <c r="G197" i="9"/>
  <c r="G193" i="9"/>
  <c r="G162" i="8"/>
  <c r="G144" i="8"/>
  <c r="G142" i="8"/>
  <c r="G140" i="8"/>
  <c r="G138" i="8"/>
  <c r="F131" i="8"/>
  <c r="F133" i="8"/>
  <c r="F134" i="8"/>
  <c r="F129" i="8"/>
  <c r="F125" i="8"/>
  <c r="F119" i="8"/>
  <c r="F115" i="8"/>
  <c r="F112" i="8"/>
  <c r="G99" i="8"/>
  <c r="G98" i="8"/>
  <c r="G94" i="8"/>
  <c r="G97" i="8"/>
  <c r="G93" i="8"/>
  <c r="G96" i="8"/>
  <c r="F93" i="8"/>
  <c r="F53" i="8"/>
  <c r="F57" i="8"/>
  <c r="F75" i="8"/>
  <c r="F79" i="8"/>
  <c r="F81" i="8"/>
  <c r="F82" i="8"/>
  <c r="F70" i="8"/>
  <c r="F74" i="8"/>
  <c r="F193" i="8"/>
  <c r="F211" i="8"/>
  <c r="F196" i="8"/>
  <c r="F204" i="8"/>
  <c r="F213" i="8"/>
  <c r="F199" i="8"/>
  <c r="F104" i="8"/>
  <c r="F102" i="8"/>
  <c r="F14" i="9"/>
  <c r="G444" i="9"/>
  <c r="G73" i="8"/>
  <c r="G434" i="9"/>
  <c r="G82" i="8"/>
  <c r="G75" i="8"/>
  <c r="G71" i="8"/>
  <c r="G78" i="8"/>
  <c r="G101" i="8"/>
  <c r="G219" i="9"/>
  <c r="G442" i="9"/>
  <c r="G223" i="9"/>
  <c r="G438" i="9"/>
  <c r="G446" i="9"/>
  <c r="F459" i="9"/>
  <c r="F479" i="9"/>
  <c r="G245" i="9"/>
  <c r="G432" i="9"/>
  <c r="G440" i="9"/>
  <c r="G448" i="9"/>
  <c r="G461" i="9"/>
  <c r="G479" i="9"/>
  <c r="G250" i="9"/>
  <c r="F481" i="9"/>
  <c r="G254" i="9"/>
  <c r="G483" i="9"/>
  <c r="F461" i="9"/>
  <c r="F485" i="9"/>
  <c r="F492" i="9"/>
  <c r="F457" i="9"/>
  <c r="F466" i="9"/>
  <c r="G430" i="9"/>
  <c r="G436" i="9"/>
  <c r="F444" i="9"/>
  <c r="G457" i="9"/>
  <c r="F463" i="9"/>
  <c r="F483" i="9"/>
  <c r="F451" i="9"/>
  <c r="F449" i="9"/>
  <c r="F447" i="9"/>
  <c r="F445" i="9"/>
  <c r="F443" i="9"/>
  <c r="F441" i="9"/>
  <c r="F439" i="9"/>
  <c r="F437" i="9"/>
  <c r="F435" i="9"/>
  <c r="F433" i="9"/>
  <c r="F431" i="9"/>
  <c r="F429" i="9"/>
  <c r="F450" i="9"/>
  <c r="F446" i="9"/>
  <c r="F442" i="9"/>
  <c r="F438" i="9"/>
  <c r="F434" i="9"/>
  <c r="F430" i="9"/>
  <c r="F220" i="9"/>
  <c r="F232" i="9"/>
  <c r="G86" i="8"/>
  <c r="G81" i="8"/>
  <c r="G79" i="8"/>
  <c r="G76" i="8"/>
  <c r="G74" i="8"/>
  <c r="G72" i="8"/>
  <c r="G87" i="8"/>
  <c r="G104" i="8"/>
  <c r="G102" i="8"/>
  <c r="F230" i="9"/>
  <c r="F432" i="9"/>
  <c r="F448" i="9"/>
  <c r="G233" i="9"/>
  <c r="G231" i="9"/>
  <c r="G255" i="9"/>
  <c r="G251"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452" i="9"/>
  <c r="G465" i="9"/>
  <c r="F452" i="9"/>
  <c r="F465" i="9"/>
  <c r="G487" i="9"/>
  <c r="F487" i="9"/>
  <c r="G77" i="8"/>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c r="F577" i="9"/>
  <c r="F572" i="9"/>
  <c r="G293" i="8"/>
  <c r="D307" i="8"/>
  <c r="C307" i="8"/>
  <c r="F293" i="8"/>
  <c r="D291" i="8"/>
  <c r="F307" i="8"/>
  <c r="C293" i="8"/>
  <c r="D295" i="8"/>
  <c r="C295" i="8"/>
  <c r="D293" i="8"/>
  <c r="F295" i="8"/>
  <c r="C291" i="8"/>
  <c r="F288" i="9" l="1"/>
  <c r="F292" i="9"/>
  <c r="F290" i="9"/>
  <c r="F297" i="9"/>
  <c r="F304" i="9"/>
  <c r="F301" i="9"/>
  <c r="F303" i="9"/>
  <c r="F293" i="9"/>
  <c r="F299" i="9"/>
  <c r="F289" i="9"/>
  <c r="F295" i="9"/>
  <c r="F291" i="9"/>
  <c r="F300" i="9"/>
  <c r="F296" i="9"/>
  <c r="F287" i="9"/>
  <c r="F302" i="9"/>
  <c r="F298" i="9"/>
  <c r="F252" i="9"/>
  <c r="F245" i="9"/>
  <c r="F255" i="9"/>
  <c r="G243" i="9"/>
  <c r="F250" i="9"/>
  <c r="G242" i="9"/>
  <c r="F254" i="9"/>
  <c r="F243" i="9"/>
  <c r="F247" i="9"/>
  <c r="G244" i="9"/>
  <c r="F242" i="9"/>
  <c r="F249" i="9" s="1"/>
  <c r="G246" i="9"/>
  <c r="F244" i="9"/>
  <c r="G241" i="9"/>
  <c r="G248" i="9"/>
  <c r="F246" i="9"/>
  <c r="F248" i="9"/>
  <c r="F251" i="9"/>
  <c r="F253" i="9"/>
  <c r="F222" i="9"/>
  <c r="G232" i="9"/>
  <c r="G228" i="9"/>
  <c r="F229" i="9"/>
  <c r="F231" i="9"/>
  <c r="F233" i="9"/>
  <c r="G230" i="9"/>
  <c r="G220" i="9"/>
  <c r="G227" i="9" s="1"/>
  <c r="G225" i="9"/>
  <c r="F224" i="9"/>
  <c r="F226" i="9"/>
  <c r="G222" i="9"/>
  <c r="G221" i="9"/>
  <c r="G224" i="9"/>
  <c r="F221" i="9"/>
  <c r="F227" i="9" s="1"/>
  <c r="G226" i="9"/>
  <c r="F225" i="9"/>
  <c r="F223" i="9"/>
  <c r="G211" i="9"/>
  <c r="G214" i="9" s="1"/>
  <c r="F191" i="9"/>
  <c r="F214" i="9" s="1"/>
  <c r="F193" i="9"/>
  <c r="F198" i="9"/>
  <c r="F203" i="9"/>
  <c r="F200" i="9"/>
  <c r="F205" i="9"/>
  <c r="F202" i="9"/>
  <c r="F207" i="9"/>
  <c r="F204" i="9"/>
  <c r="F209" i="9"/>
  <c r="F206" i="9"/>
  <c r="F211" i="9"/>
  <c r="F215" i="8"/>
  <c r="F198" i="8"/>
  <c r="F206" i="8"/>
  <c r="F202" i="8"/>
  <c r="F194" i="8"/>
  <c r="F208" i="8" s="1"/>
  <c r="F212" i="8"/>
  <c r="F214" i="8"/>
  <c r="F203" i="8"/>
  <c r="F210" i="8"/>
  <c r="F195" i="8"/>
  <c r="F205" i="8"/>
  <c r="F209" i="8"/>
  <c r="F201" i="8"/>
  <c r="F200" i="8"/>
  <c r="F187" i="8"/>
  <c r="F186" i="8"/>
  <c r="F182" i="8"/>
  <c r="F178" i="8"/>
  <c r="F185" i="8"/>
  <c r="F181" i="8"/>
  <c r="F177" i="8"/>
  <c r="G217" i="8"/>
  <c r="G220" i="8" s="1"/>
  <c r="F217" i="8"/>
  <c r="F220" i="8" s="1"/>
  <c r="C220" i="8"/>
  <c r="F184" i="8"/>
  <c r="F175" i="8"/>
  <c r="F183" i="8"/>
  <c r="F174" i="8"/>
  <c r="F180" i="8"/>
  <c r="F71" i="8"/>
  <c r="F78" i="8"/>
  <c r="F73" i="8"/>
  <c r="F87" i="8"/>
  <c r="F80" i="8"/>
  <c r="F76" i="8"/>
  <c r="F72" i="8"/>
  <c r="F105" i="8"/>
  <c r="F101" i="8"/>
  <c r="F103" i="8"/>
  <c r="F94" i="8"/>
  <c r="F100" i="8" s="1"/>
  <c r="G105" i="8"/>
  <c r="G95" i="8"/>
  <c r="G100" i="8" s="1"/>
  <c r="F97" i="8"/>
  <c r="F98" i="8"/>
  <c r="F59" i="8"/>
  <c r="F63" i="8"/>
  <c r="F55" i="8"/>
  <c r="F58" i="8" s="1"/>
  <c r="F26" i="9"/>
  <c r="F24" i="9"/>
  <c r="F20" i="9"/>
  <c r="F25" i="9"/>
  <c r="F16" i="9"/>
  <c r="F17" i="9"/>
  <c r="F62" i="8"/>
  <c r="F13" i="9"/>
  <c r="F15" i="9" s="1"/>
  <c r="F23" i="9"/>
  <c r="F22" i="9"/>
  <c r="F21" i="9"/>
  <c r="F18" i="9"/>
  <c r="F19" i="9"/>
  <c r="F136" i="8"/>
  <c r="F127" i="8"/>
  <c r="F114" i="8"/>
  <c r="F122" i="8"/>
  <c r="F116" i="8"/>
  <c r="F118" i="8"/>
  <c r="F120" i="8"/>
  <c r="F124" i="8"/>
  <c r="F126" i="8"/>
  <c r="F166" i="8"/>
  <c r="F164" i="8"/>
  <c r="F165" i="8"/>
  <c r="F140" i="8"/>
  <c r="D165" i="8"/>
  <c r="D167" i="8" s="1"/>
  <c r="F159" i="8"/>
  <c r="F141" i="8"/>
  <c r="G146" i="8"/>
  <c r="F145" i="8"/>
  <c r="G152" i="8"/>
  <c r="G159" i="8"/>
  <c r="F138" i="8"/>
  <c r="F160" i="8"/>
  <c r="F153" i="8"/>
  <c r="F147" i="8"/>
  <c r="G161" i="8"/>
  <c r="F142" i="8"/>
  <c r="F149" i="8"/>
  <c r="F148" i="8"/>
  <c r="G157" i="8"/>
  <c r="F146" i="8"/>
  <c r="F152" i="8"/>
  <c r="G147" i="8"/>
  <c r="G139" i="8"/>
  <c r="F157" i="8"/>
  <c r="F155" i="8"/>
  <c r="G148" i="8"/>
  <c r="G141" i="8"/>
  <c r="F161" i="8"/>
  <c r="F151" i="8"/>
  <c r="G143" i="8"/>
  <c r="F139" i="8"/>
  <c r="F154" i="8"/>
  <c r="G145" i="8"/>
  <c r="F143" i="8"/>
  <c r="F150" i="8"/>
  <c r="G158" i="8"/>
  <c r="F158" i="8"/>
  <c r="G155" i="8"/>
  <c r="G160" i="8"/>
  <c r="G134" i="8"/>
  <c r="G120" i="8"/>
  <c r="G121" i="8"/>
  <c r="G116" i="8"/>
  <c r="G112" i="8"/>
  <c r="G125" i="8"/>
  <c r="G119" i="8"/>
  <c r="G129" i="8"/>
  <c r="G115" i="8"/>
  <c r="G124" i="8"/>
  <c r="G128" i="8"/>
  <c r="G118" i="8"/>
  <c r="G122" i="8"/>
  <c r="G114" i="8"/>
  <c r="G131" i="8"/>
  <c r="G127" i="8"/>
  <c r="G135" i="8"/>
  <c r="G123" i="8"/>
  <c r="G132" i="8"/>
  <c r="G117" i="8"/>
  <c r="G136" i="8"/>
  <c r="G113" i="8"/>
  <c r="G133" i="8"/>
  <c r="G126" i="8"/>
  <c r="F113" i="8"/>
  <c r="F128" i="8"/>
  <c r="F117" i="8"/>
  <c r="F132" i="8"/>
  <c r="F121" i="8"/>
  <c r="F123" i="8"/>
  <c r="F305" i="9" l="1"/>
  <c r="G249" i="9"/>
  <c r="F179" i="8"/>
  <c r="F77" i="8"/>
  <c r="F156" i="8"/>
  <c r="G165" i="8"/>
  <c r="G164" i="8"/>
  <c r="G167" i="8" s="1"/>
  <c r="G166" i="8"/>
  <c r="G156" i="8"/>
  <c r="F167" i="8"/>
  <c r="F130" i="8"/>
  <c r="G130" i="8"/>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<sst xmlns="http://schemas.openxmlformats.org/spreadsheetml/2006/main" count="2535" uniqueCount="1640">
  <si>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</si>
  <si>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</si>
  <si>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</si>
  <si>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</si>
  <si>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</si>
  <si>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</si>
  <si>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</si>
  <si>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</si>
  <si>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</si>
  <si>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</si>
  <si>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</si>
  <si>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</si>
  <si>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</si>
  <si>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</si>
  <si>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</si>
  <si>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</si>
  <si>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</si>
  <si>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</si>
  <si>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</si>
  <si>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</si>
  <si>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</si>
  <si>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</si>
  <si>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</si>
  <si>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</si>
  <si>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</si>
  <si>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</si>
  <si>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</si>
  <si>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</si>
  <si>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</si>
  <si>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</si>
  <si>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</si>
  <si>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</si>
  <si>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</si>
  <si>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</si>
  <si>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</si>
  <si>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</si>
  <si>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</si>
  <si>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</si>
  <si>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</si>
  <si>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</si>
  <si>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</si>
  <si>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</si>
  <si>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</si>
  <si>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</si>
  <si>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</si>
  <si>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</si>
  <si>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</si>
  <si>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</si>
  <si>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</si>
  <si>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</si>
  <si>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</si>
  <si>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</si>
  <si>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</si>
  <si>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</si>
  <si>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</si>
  <si>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</si>
  <si>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</si>
  <si>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</si>
  <si>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</si>
  <si>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</si>
  <si>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</si>
  <si>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</si>
  <si>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</si>
  <si>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</si>
  <si>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</si>
  <si>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</si>
  <si>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</si>
  <si>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</si>
  <si>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</si>
  <si>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</si>
  <si>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</si>
  <si>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</si>
  <si>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</si>
  <si>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</si>
  <si>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</si>
  <si>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</si>
  <si>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</si>
  <si>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</si>
  <si>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</si>
  <si>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</si>
  <si>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</si>
  <si>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</si>
  <si>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</si>
  <si>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</si>
  <si>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</si>
  <si>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</si>
  <si>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</si>
  <si>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</si>
  <si>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</si>
  <si>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</si>
  <si>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</si>
  <si>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</si>
  <si>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</si>
  <si>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</si>
  <si>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</si>
  <si>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</si>
  <si>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</si>
  <si>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</si>
  <si>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</si>
  <si>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</si>
  <si>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</si>
  <si>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</si>
  <si>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</si>
  <si>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</si>
  <si>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</si>
  <si>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</si>
  <si>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</si>
  <si>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</si>
  <si>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</si>
  <si>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</si>
  <si>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</si>
  <si>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</si>
  <si>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</si>
  <si>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</si>
  <si>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</si>
  <si>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</si>
  <si>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</si>
  <si>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</si>
  <si>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</si>
  <si>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</si>
  <si>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</si>
  <si>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</si>
  <si>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</si>
  <si>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</si>
  <si>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</si>
  <si>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</si>
  <si>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</si>
  <si>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</si>
  <si>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</si>
  <si>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</si>
  <si>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</si>
  <si>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</si>
  <si>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</si>
  <si>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</si>
  <si>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</si>
  <si>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</si>
  <si>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</si>
  <si>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</si>
  <si>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</si>
  <si>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</si>
  <si>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</si>
  <si>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</si>
  <si>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</si>
  <si>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</si>
  <si>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</si>
  <si>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</si>
  <si>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</si>
  <si>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</si>
  <si>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</si>
  <si>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</si>
  <si>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</si>
  <si>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</si>
  <si>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</si>
  <si>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</si>
  <si>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</si>
  <si>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</si>
  <si>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</si>
  <si>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</si>
  <si>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</si>
  <si>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</si>
  <si>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</si>
  <si>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</si>
  <si>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</si>
  <si>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</si>
  <si>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</si>
  <si>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</si>
  <si>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</si>
  <si>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</si>
  <si>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</si>
  <si>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</si>
  <si>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</si>
  <si>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</si>
  <si>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</si>
  <si>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</si>
  <si>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</si>
  <si>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</si>
  <si>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</si>
  <si>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</si>
  <si>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</si>
  <si>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</si>
  <si>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</si>
  <si>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</si>
  <si>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</si>
  <si>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</si>
  <si>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</si>
  <si>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</si>
  <si>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</si>
  <si>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</si>
  <si>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</si>
  <si>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</si>
  <si>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</si>
  <si>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</si>
  <si>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</si>
  <si>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</si>
  <si>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</si>
  <si>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</si>
  <si>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</si>
  <si>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</si>
  <si>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</si>
  <si>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</si>
  <si>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</si>
  <si>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</si>
  <si>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</si>
  <si>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</si>
  <si>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</si>
  <si>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</si>
  <si>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</si>
  <si>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</si>
  <si>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</si>
  <si>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</si>
  <si>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</si>
  <si>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</si>
  <si>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</si>
  <si>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</si>
  <si>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</si>
  <si>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</si>
  <si>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</si>
  <si>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</si>
  <si>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</si>
  <si>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</si>
  <si>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</si>
  <si>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</si>
  <si>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</si>
  <si>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</si>
  <si>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</si>
  <si>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</si>
  <si>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</si>
  <si>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</si>
  <si>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</si>
  <si>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</si>
  <si>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</si>
  <si>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</si>
  <si>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</si>
  <si>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</si>
  <si>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</si>
  <si>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</si>
  <si>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</si>
  <si>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</si>
  <si>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</si>
  <si>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</si>
  <si>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</si>
  <si>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</si>
  <si>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</si>
  <si>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</si>
  <si>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</si>
  <si>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</si>
  <si>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</si>
  <si>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</si>
  <si>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</si>
  <si>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</si>
  <si>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</si>
  <si>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</si>
  <si>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</si>
  <si>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</si>
  <si>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</si>
  <si>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</si>
  <si>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</si>
  <si>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</si>
  <si>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</si>
  <si>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</si>
  <si>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</si>
  <si>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</si>
  <si>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</si>
  <si>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</si>
  <si>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</si>
  <si>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</si>
  <si>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</si>
  <si>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</si>
  <si>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</si>
  <si>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</si>
  <si>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</si>
  <si>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</si>
  <si>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</si>
  <si>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</si>
  <si>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</si>
  <si>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</si>
  <si>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</si>
  <si>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</si>
  <si>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</si>
  <si>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</si>
  <si>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</si>
  <si>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</si>
  <si>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</si>
  <si>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</si>
  <si>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</si>
  <si>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</si>
  <si>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</si>
  <si>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</si>
  <si>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</si>
  <si>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</si>
  <si>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</si>
  <si>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</si>
  <si>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</si>
  <si>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</si>
  <si>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</si>
  <si>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</si>
  <si>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</si>
  <si>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</si>
  <si>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</si>
  <si>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</si>
  <si>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</si>
  <si>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</si>
  <si>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</si>
  <si>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</si>
  <si>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</si>
  <si>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</si>
  <si>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</si>
  <si>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</si>
  <si>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</si>
  <si>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</si>
  <si>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</si>
  <si>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</si>
  <si>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</si>
  <si>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</si>
  <si>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</si>
  <si>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</si>
  <si>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</si>
  <si>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</si>
  <si>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</si>
  <si>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</si>
  <si>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</si>
  <si>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</si>
  <si>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</si>
  <si>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</si>
  <si>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</si>
  <si>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</si>
  <si>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</si>
  <si>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</si>
  <si>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</si>
  <si>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</si>
  <si>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</si>
  <si>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</si>
  <si>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</si>
  <si>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</si>
  <si>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</si>
  <si>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</si>
  <si>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</si>
  <si>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</si>
  <si>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</si>
  <si>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</si>
  <si>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</si>
  <si>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</si>
  <si>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</si>
  <si>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</si>
  <si>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</si>
  <si>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</si>
  <si>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</si>
  <si>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</si>
  <si>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</si>
  <si>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</si>
  <si>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</si>
  <si>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</si>
  <si>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</si>
  <si>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</si>
  <si>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</si>
  <si>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</si>
  <si>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</si>
  <si>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</si>
  <si>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</si>
  <si>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</si>
  <si>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</si>
  <si>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</si>
  <si>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</si>
  <si>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</si>
  <si>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</si>
  <si>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</si>
  <si>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</si>
  <si>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</si>
  <si>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</si>
  <si>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</si>
  <si>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</si>
  <si>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</si>
  <si>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</si>
  <si>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</si>
  <si>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</si>
  <si>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</si>
  <si>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</si>
  <si>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</si>
  <si>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</si>
  <si>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</si>
  <si>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</si>
  <si>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</si>
  <si>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</si>
  <si>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</si>
  <si>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</si>
  <si>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</si>
  <si>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</si>
  <si>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</si>
  <si>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</si>
  <si>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</si>
  <si>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</si>
  <si>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</si>
  <si>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</si>
  <si>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</si>
  <si>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</si>
  <si>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</si>
  <si>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</si>
  <si>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</si>
  <si>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</si>
  <si>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</si>
  <si>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</si>
  <si>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</si>
  <si>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</si>
  <si>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</si>
  <si>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</si>
  <si>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</si>
  <si>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</si>
  <si>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</si>
  <si>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</si>
  <si>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</si>
  <si>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</si>
  <si>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</si>
  <si>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</si>
  <si>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</si>
  <si>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</si>
  <si>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</si>
  <si>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</si>
  <si>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</si>
  <si>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</si>
  <si>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</si>
  <si>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</si>
  <si>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</si>
  <si>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</si>
  <si>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</si>
  <si>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</si>
  <si>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</si>
  <si>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</si>
  <si>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</si>
  <si>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</si>
  <si>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</si>
  <si>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</si>
  <si>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</si>
  <si>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</si>
  <si>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</si>
  <si>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</si>
  <si>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</si>
  <si>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</si>
  <si>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</si>
  <si>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</si>
  <si>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</si>
  <si>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</si>
  <si>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</si>
  <si>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</si>
  <si>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</si>
  <si>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</si>
  <si>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</si>
  <si>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</si>
  <si>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</si>
  <si>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</si>
  <si>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</si>
  <si>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</si>
  <si>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</si>
  <si>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</si>
  <si>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</si>
  <si>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</si>
  <si>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</si>
  <si>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</si>
  <si>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</si>
  <si>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</si>
  <si>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</si>
  <si>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</si>
  <si>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</si>
  <si>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</si>
  <si>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</si>
  <si>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</si>
  <si>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</si>
  <si>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</si>
  <si>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</si>
  <si>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</si>
  <si>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</si>
  <si>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</si>
  <si>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</si>
  <si>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</si>
  <si>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</si>
  <si>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</si>
  <si>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</si>
  <si>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</si>
  <si>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</si>
  <si>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</si>
  <si>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</si>
  <si>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</si>
  <si>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</si>
  <si>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</si>
  <si>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</si>
  <si>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</si>
  <si>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</si>
  <si>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</si>
  <si>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</si>
  <si>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</si>
  <si>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</si>
  <si>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</si>
  <si>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</si>
  <si>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</si>
  <si>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</si>
  <si>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</si>
  <si>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</si>
  <si>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</si>
  <si>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</si>
  <si>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</si>
  <si>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</si>
  <si>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</si>
  <si>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</si>
  <si>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</si>
  <si>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</si>
  <si>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</si>
  <si>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</si>
  <si>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</si>
  <si>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</si>
  <si>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</si>
  <si>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</si>
  <si>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</si>
  <si>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</si>
  <si>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</si>
  <si>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</si>
  <si>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</si>
  <si>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</si>
  <si>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</si>
  <si>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</si>
  <si>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</si>
  <si>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</si>
  <si>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</si>
  <si>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</si>
  <si>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</si>
  <si>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</si>
  <si>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</si>
  <si>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</si>
  <si>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</si>
  <si>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</si>
  <si>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</si>
  <si>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</si>
  <si>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</si>
  <si>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</si>
  <si>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</si>
  <si>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</si>
  <si>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</si>
  <si>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</si>
  <si>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</si>
  <si>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</si>
  <si>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</si>
  <si>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</si>
  <si>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</si>
  <si>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</si>
  <si>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</si>
  <si>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</si>
  <si>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</si>
  <si>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</si>
  <si>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</si>
  <si>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</si>
  <si>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</si>
  <si>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</si>
  <si>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</si>
  <si>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</si>
  <si>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</si>
  <si>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</si>
  <si>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</si>
  <si>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</si>
  <si>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</si>
  <si>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</si>
  <si>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</si>
  <si>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</si>
  <si>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</si>
  <si>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</si>
  <si>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</si>
  <si>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</si>
  <si>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</si>
  <si>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</si>
  <si>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</si>
  <si>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</si>
  <si>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</si>
  <si>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</si>
  <si>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</si>
  <si>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</si>
  <si>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</si>
  <si>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</si>
  <si>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</si>
  <si>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</si>
  <si>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</si>
  <si>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</si>
  <si>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</si>
  <si>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</si>
  <si>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</si>
  <si>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</si>
  <si>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</si>
  <si>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</si>
  <si>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</si>
  <si>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</si>
  <si>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</si>
  <si>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</si>
  <si>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</si>
  <si>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</si>
  <si>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</si>
  <si>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</si>
  <si>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</si>
  <si>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</si>
  <si>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</si>
  <si>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</si>
  <si>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</si>
  <si>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</si>
  <si>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</si>
  <si>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</si>
  <si>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</si>
  <si>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</si>
  <si>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</si>
  <si>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</si>
  <si>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</si>
  <si>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</si>
  <si>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</si>
  <si>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</si>
  <si>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</si>
  <si>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</si>
  <si>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</si>
  <si>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</si>
  <si>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</si>
  <si>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</si>
  <si>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</si>
  <si>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</si>
  <si>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</si>
  <si>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</si>
  <si>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</si>
  <si>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</si>
  <si>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</si>
  <si>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</si>
  <si>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</si>
  <si>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</si>
  <si>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</si>
  <si>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</si>
  <si>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</si>
  <si>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</si>
  <si>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</si>
  <si>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</si>
  <si>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</si>
  <si>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</si>
  <si>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</si>
  <si>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</si>
  <si>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</si>
  <si>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</si>
  <si>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</si>
  <si>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</si>
  <si>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</si>
  <si>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</si>
  <si>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</si>
  <si>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</si>
  <si>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</si>
  <si>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</si>
  <si>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</si>
  <si>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</si>
  <si>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</si>
  <si>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</si>
  <si>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</si>
  <si>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</si>
  <si>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</si>
  <si>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</si>
  <si>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</si>
  <si>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</si>
  <si>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</si>
  <si>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</si>
  <si>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</si>
  <si>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</si>
  <si>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</si>
  <si>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</si>
  <si>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</si>
  <si>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</si>
  <si>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</si>
  <si>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</si>
  <si>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</si>
  <si>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</si>
  <si>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</si>
  <si>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</si>
  <si>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</si>
  <si>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</si>
  <si>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</si>
  <si>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</si>
  <si>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</si>
  <si>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</si>
  <si>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</si>
  <si>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</si>
  <si>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</si>
  <si>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</si>
  <si>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</si>
  <si>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</si>
  <si>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</si>
  <si>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</si>
  <si>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</si>
  <si>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</si>
  <si>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</si>
  <si>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</si>
  <si>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</si>
  <si>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</si>
  <si>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</si>
  <si>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</si>
  <si>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</si>
  <si>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</si>
  <si>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</si>
  <si>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</si>
  <si>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</si>
  <si>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</si>
  <si>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</si>
  <si>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</si>
  <si>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</si>
  <si>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</si>
  <si>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</si>
  <si>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</si>
  <si>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</si>
  <si>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</si>
  <si>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</si>
  <si>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</si>
  <si>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</si>
  <si>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</si>
  <si>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</si>
  <si>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</si>
  <si>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</si>
  <si>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</si>
  <si>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</si>
  <si>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</si>
  <si>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</si>
  <si>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</si>
  <si>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</si>
  <si>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</si>
  <si>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</si>
  <si>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</si>
  <si>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</si>
  <si>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</si>
  <si>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</si>
  <si>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</si>
  <si>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</si>
  <si>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</si>
  <si>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</si>
  <si>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</si>
  <si>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</si>
  <si>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</si>
  <si>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</si>
  <si>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</si>
  <si>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</si>
  <si>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</si>
  <si>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</si>
  <si>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</si>
  <si>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</si>
  <si>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</si>
  <si>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</si>
  <si>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</si>
  <si>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</si>
  <si>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</si>
  <si>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</si>
  <si>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</si>
  <si>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</si>
  <si>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</si>
  <si>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</si>
  <si>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</si>
  <si>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</si>
  <si>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</si>
  <si>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</si>
  <si>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</si>
  <si>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</si>
  <si>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</si>
  <si>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</si>
  <si>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</si>
  <si>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</si>
  <si>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</si>
  <si>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</si>
  <si>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</si>
  <si>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</si>
  <si>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</si>
  <si>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</si>
  <si>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</si>
  <si>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</si>
  <si>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</si>
  <si>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</si>
  <si>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</si>
  <si>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</si>
  <si>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</si>
  <si>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</si>
  <si>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</si>
  <si>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</si>
  <si>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</si>
  <si>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</si>
  <si>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</si>
  <si>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</si>
  <si>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</si>
  <si>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</si>
  <si>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</si>
  <si>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</si>
  <si>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</si>
  <si>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</si>
  <si>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</si>
  <si>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</si>
  <si>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</si>
  <si>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</si>
  <si>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</si>
  <si>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</si>
  <si>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</si>
  <si>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</si>
  <si>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</si>
  <si>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</si>
  <si>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</si>
  <si>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</si>
  <si>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</si>
  <si>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</si>
  <si>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</si>
  <si>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</si>
  <si>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</si>
  <si>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</si>
  <si>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</si>
  <si>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</si>
  <si>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</si>
  <si>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</si>
  <si>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</si>
  <si>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</si>
  <si>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</si>
  <si>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</si>
  <si>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</si>
  <si>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</si>
  <si>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</si>
  <si>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</si>
  <si>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</si>
  <si>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</si>
  <si>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</si>
  <si>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</si>
  <si>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</si>
  <si>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</si>
  <si>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</si>
  <si>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</si>
  <si>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</si>
  <si>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</si>
  <si>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</si>
  <si>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</si>
  <si>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</si>
  <si>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</si>
  <si>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</si>
  <si>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</si>
  <si>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</si>
  <si>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</si>
  <si>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</si>
  <si>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</si>
  <si>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</si>
  <si>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</si>
  <si>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</si>
  <si>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</si>
  <si>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</si>
  <si>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</si>
  <si>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</si>
  <si>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</si>
  <si>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</si>
  <si>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</si>
  <si>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</si>
  <si>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</si>
  <si>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</si>
  <si>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</si>
  <si>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</si>
  <si>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</si>
  <si>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</si>
  <si>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</si>
  <si>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</si>
  <si>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</si>
  <si>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</si>
  <si>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</si>
  <si>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</si>
  <si>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</si>
  <si>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</si>
  <si>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</si>
  <si>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</si>
  <si>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</si>
  <si>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</si>
  <si>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</si>
  <si>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</si>
  <si>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</si>
  <si>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</si>
  <si>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</si>
  <si>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</si>
  <si>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</si>
  <si>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</si>
  <si>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</si>
  <si>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</si>
  <si>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</si>
  <si>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</si>
  <si>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</si>
  <si>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</si>
  <si>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</si>
  <si>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</si>
  <si>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</si>
  <si>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</si>
  <si>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</si>
  <si>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</si>
  <si>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</si>
  <si>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</si>
  <si>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</si>
  <si>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</si>
  <si>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</si>
  <si>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</si>
  <si>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</si>
  <si>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</si>
  <si>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</si>
  <si>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</si>
  <si>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</si>
  <si>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</si>
  <si>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</si>
  <si>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</si>
  <si>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</si>
  <si>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</si>
  <si>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</si>
  <si>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</si>
  <si>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</si>
  <si>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</si>
  <si>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</si>
  <si>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</si>
  <si>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</si>
  <si>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</si>
  <si>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</si>
  <si>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</si>
  <si>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</si>
  <si>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</si>
  <si>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</si>
  <si>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</si>
  <si>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</si>
  <si>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</si>
  <si>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</si>
  <si>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</si>
  <si>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</si>
  <si>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</si>
  <si>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</si>
  <si>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</si>
  <si>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</si>
  <si>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</si>
  <si>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</si>
  <si>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</si>
  <si>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</si>
  <si>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</si>
  <si>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</si>
  <si>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</si>
  <si>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</si>
  <si>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</si>
  <si>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</si>
  <si>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</si>
  <si>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</si>
  <si>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</si>
  <si>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</si>
  <si>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</si>
  <si>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</si>
  <si>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</si>
  <si>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</si>
  <si>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</si>
  <si>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</si>
  <si>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</si>
  <si>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</si>
  <si>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</si>
  <si>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</si>
  <si>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</si>
  <si>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</si>
  <si>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</si>
  <si>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</si>
  <si>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</si>
  <si>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</si>
  <si>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</si>
  <si>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</si>
  <si>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</si>
  <si>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</si>
  <si>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</si>
  <si>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</si>
  <si>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</si>
  <si>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</si>
  <si>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</si>
  <si>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</si>
  <si>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</si>
  <si>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</si>
  <si>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</si>
  <si>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</si>
  <si>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</si>
  <si>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</si>
  <si>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</si>
  <si>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</si>
  <si>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</si>
  <si>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</si>
  <si>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</si>
  <si>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</si>
  <si>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</si>
  <si>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</si>
  <si>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</si>
  <si>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</si>
  <si>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</si>
  <si>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</si>
  <si>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</si>
  <si>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</si>
  <si>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</si>
  <si>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</si>
  <si>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</si>
  <si>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</si>
  <si>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</si>
  <si>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</si>
  <si>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</si>
  <si>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</si>
  <si>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</si>
  <si>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</si>
  <si>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</si>
  <si>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</si>
  <si>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</si>
  <si>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</si>
  <si>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</si>
  <si>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</si>
  <si>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</si>
  <si>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</si>
  <si>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</si>
  <si>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</si>
  <si>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</si>
  <si>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</si>
  <si>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</si>
  <si>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</si>
  <si>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</si>
  <si>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</si>
  <si>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</si>
  <si>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</si>
  <si>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</si>
  <si>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</si>
  <si>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</si>
  <si>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</si>
  <si>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</si>
  <si>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</si>
  <si>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</si>
  <si>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</si>
  <si>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</si>
  <si>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</si>
  <si>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</si>
  <si>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</si>
  <si>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</si>
  <si>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</si>
  <si>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</si>
  <si>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</si>
  <si>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</si>
  <si>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</si>
  <si>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</si>
  <si>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</si>
  <si>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</si>
  <si>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</si>
  <si>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</si>
  <si>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</si>
  <si>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</si>
  <si>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</si>
  <si>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</si>
  <si>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</si>
  <si>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</si>
  <si>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</si>
  <si>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</si>
  <si>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</si>
  <si>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</si>
  <si>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</si>
  <si>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</si>
  <si>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</si>
  <si>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</si>
  <si>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</si>
  <si>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</si>
  <si>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</si>
  <si>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</si>
  <si>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</si>
  <si>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</si>
  <si>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</si>
  <si>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</si>
  <si>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</si>
  <si>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</si>
  <si>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</si>
  <si>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</si>
  <si>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</si>
  <si>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</si>
  <si>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</si>
  <si>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</si>
  <si>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</si>
  <si>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</si>
  <si>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</si>
  <si>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</si>
  <si>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</si>
  <si>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</si>
  <si>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</si>
  <si>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</si>
  <si>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</si>
  <si>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</si>
  <si>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</si>
  <si>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</si>
  <si>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</si>
  <si>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</si>
  <si>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</si>
  <si>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</si>
  <si>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</si>
  <si>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</si>
  <si>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</si>
  <si>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</si>
  <si>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</si>
  <si>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</si>
  <si>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</si>
  <si>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</si>
  <si>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</si>
  <si>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</si>
  <si>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</si>
  <si>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</si>
  <si>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</si>
  <si>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</si>
  <si>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</si>
  <si>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</si>
  <si>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</si>
  <si>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</si>
  <si>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</si>
  <si>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</si>
  <si>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</si>
  <si>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</si>
  <si>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</si>
  <si>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</si>
  <si>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</si>
  <si>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</si>
  <si>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</si>
  <si>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</si>
  <si>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</si>
  <si>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</si>
  <si>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</si>
  <si>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</si>
  <si>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</si>
  <si>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</si>
  <si>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</si>
  <si>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</si>
  <si>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</si>
  <si>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</si>
  <si>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</si>
  <si>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</si>
  <si>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</si>
  <si>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</si>
  <si>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</si>
  <si>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</si>
  <si>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</si>
  <si>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</si>
  <si>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</si>
  <si>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</si>
  <si>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</si>
  <si>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</si>
  <si>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</si>
  <si>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</si>
  <si>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</si>
  <si>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</si>
  <si>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</si>
  <si>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</si>
  <si>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</si>
  <si>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</si>
  <si>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</si>
  <si>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</si>
  <si>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</si>
  <si>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</si>
  <si>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</si>
  <si>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</si>
  <si>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</si>
  <si>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</si>
  <si>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</si>
  <si>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</si>
  <si>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</si>
  <si>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</si>
  <si>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</si>
  <si>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</si>
  <si>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</si>
  <si>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</si>
  <si>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</si>
  <si>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</si>
  <si>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</si>
  <si>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</si>
  <si>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</si>
  <si>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</si>
  <si>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</si>
  <si>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</si>
  <si>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</si>
  <si>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</si>
  <si>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</si>
  <si>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</si>
  <si>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</si>
  <si>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</si>
  <si>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</si>
  <si>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</si>
  <si>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</si>
  <si>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</si>
  <si>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</si>
  <si>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</si>
  <si>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</si>
  <si>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</si>
  <si>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</si>
  <si>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</si>
  <si>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</si>
  <si>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</si>
  <si>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</si>
  <si>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</si>
  <si>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</si>
  <si>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</si>
  <si>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</si>
  <si>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</si>
  <si>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</si>
  <si>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</si>
  <si>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</si>
  <si>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</si>
  <si>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</si>
  <si>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</si>
  <si>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</si>
  <si>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</si>
  <si>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</si>
  <si>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</si>
  <si>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</si>
  <si>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</si>
  <si>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</si>
  <si>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</si>
  <si>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</si>
  <si>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</si>
  <si>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</si>
  <si>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</si>
  <si>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</si>
  <si>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</si>
  <si>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</si>
  <si>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</si>
  <si>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</si>
  <si>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</si>
  <si>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</si>
  <si>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</si>
  <si>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</si>
  <si>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</si>
  <si>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</si>
  <si>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</si>
  <si>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</si>
  <si>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</si>
  <si>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</si>
  <si>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</si>
  <si>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</si>
  <si>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</si>
  <si>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</si>
  <si>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</si>
  <si>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</si>
  <si>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</si>
  <si>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</si>
  <si>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</si>
  <si>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</si>
  <si>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</si>
  <si>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</si>
  <si>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</si>
  <si>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</si>
  <si>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</si>
  <si>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</si>
  <si>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</si>
  <si>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</si>
  <si>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</si>
  <si>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</si>
  <si>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</si>
  <si>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</si>
  <si>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</si>
  <si>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</si>
  <si>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</si>
  <si>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</si>
  <si>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</si>
  <si>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</si>
  <si>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</si>
  <si>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</si>
  <si>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</si>
  <si>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</si>
  <si>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</si>
  <si>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</si>
  <si>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</si>
  <si>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</si>
  <si>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</si>
  <si>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</si>
  <si>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</si>
  <si>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</si>
  <si>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</si>
  <si>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</si>
  <si>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</si>
  <si>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</si>
  <si>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</si>
  <si>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</si>
  <si>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</si>
  <si>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</si>
  <si>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</si>
  <si>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</si>
  <si>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</si>
  <si>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</si>
  <si>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</si>
  <si>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</si>
  <si>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</si>
  <si>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</si>
  <si>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</si>
  <si>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</si>
  <si>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</si>
  <si>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</si>
  <si>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</si>
  <si>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</si>
  <si>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</si>
  <si>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</si>
  <si>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</si>
  <si>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</si>
  <si>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</si>
  <si>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</si>
  <si>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</si>
  <si>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</si>
  <si>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</si>
  <si>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</si>
  <si>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</si>
  <si>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</si>
  <si>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</si>
  <si>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</si>
  <si>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</si>
  <si>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</si>
  <si>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</si>
  <si>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</si>
  <si>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</si>
  <si>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</si>
  <si>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</si>
  <si>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</si>
  <si>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</si>
  <si>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</si>
  <si>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</si>
  <si>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</si>
  <si>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</si>
  <si>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</si>
  <si>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</si>
  <si>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</si>
  <si>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</si>
  <si>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</si>
  <si>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</si>
  <si>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</si>
  <si>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</si>
  <si>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</si>
  <si>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</si>
  <si>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</si>
  <si>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</si>
  <si>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</si>
  <si>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</si>
  <si>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</si>
  <si>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</si>
  <si>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</si>
  <si>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</si>
  <si>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</si>
  <si>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</si>
  <si>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</si>
  <si>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</si>
  <si>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</si>
  <si>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</si>
  <si>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</si>
  <si>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</si>
  <si>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</si>
  <si>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</si>
  <si>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</si>
  <si>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</si>
  <si>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</si>
  <si>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</si>
  <si>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</si>
  <si>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</si>
  <si>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</si>
  <si>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</si>
  <si>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</si>
  <si>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</si>
  <si>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</si>
  <si>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</si>
  <si>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</si>
  <si>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</si>
  <si>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</si>
  <si>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</si>
  <si>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</si>
  <si>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</si>
  <si>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</si>
  <si>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</si>
  <si>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</si>
  <si>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</si>
  <si>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</si>
  <si>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</si>
  <si>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</si>
  <si>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</si>
  <si>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</si>
  <si>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</si>
  <si>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</si>
  <si>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</si>
  <si>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</si>
  <si>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</si>
  <si>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</si>
  <si>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</si>
  <si>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</si>
  <si>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</si>
  <si>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</si>
  <si>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</si>
  <si>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</si>
  <si>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</si>
  <si>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</si>
  <si>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</si>
  <si>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</si>
  <si>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</si>
  <si>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</si>
  <si>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</si>
  <si>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</si>
  <si>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</si>
  <si>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</si>
  <si>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</si>
  <si>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</si>
  <si>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</si>
  <si>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</si>
  <si>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</si>
  <si>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</si>
  <si>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</si>
  <si>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</si>
  <si>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</si>
  <si>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</si>
  <si>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</si>
  <si>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</si>
  <si>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</si>
  <si>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</si>
  <si>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</si>
  <si>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</si>
  <si>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</si>
  <si>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</si>
  <si>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</si>
  <si>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</si>
  <si>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</si>
  <si>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</si>
  <si>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</si>
  <si>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</si>
  <si>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</si>
  <si>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</si>
  <si>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</si>
  <si>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</si>
  <si>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</si>
  <si>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</si>
  <si>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</si>
  <si>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</si>
  <si>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</si>
  <si>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</si>
  <si>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</si>
  <si>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</si>
  <si>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</si>
  <si>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</si>
  <si>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</si>
  <si>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</si>
  <si>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</si>
  <si>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</si>
  <si>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</si>
  <si>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</si>
  <si>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</si>
  <si>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</si>
  <si>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</si>
  <si>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</si>
  <si>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</si>
  <si>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</si>
  <si>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</si>
  <si>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</si>
  <si>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</si>
  <si>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</si>
  <si>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</si>
  <si>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</si>
  <si>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</si>
  <si>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</si>
  <si>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</si>
  <si>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</si>
  <si>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</si>
  <si>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</si>
  <si>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</si>
  <si>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</si>
  <si>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</si>
  <si>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</si>
  <si>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</si>
  <si>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</si>
  <si>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</si>
  <si>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</si>
  <si>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</si>
  <si>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</si>
  <si>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</si>
  <si>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</si>
  <si>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</si>
  <si>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</si>
  <si>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</si>
  <si>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</si>
  <si>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</si>
  <si>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</si>
  <si>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</si>
  <si>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</si>
  <si>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</si>
  <si>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</si>
  <si>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</si>
  <si>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</si>
  <si>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</si>
  <si>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</si>
  <si>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</si>
  <si>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</si>
  <si>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</si>
  <si>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</si>
  <si>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</si>
  <si>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</si>
  <si>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</si>
  <si>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</si>
  <si>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</si>
  <si>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</si>
  <si>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</si>
  <si>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</si>
  <si>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</si>
  <si>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</si>
  <si>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</si>
  <si>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</si>
  <si>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</si>
  <si>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</si>
  <si>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</si>
  <si>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</si>
  <si>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</si>
  <si>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</si>
  <si>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</si>
  <si>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</si>
  <si>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</si>
  <si>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</si>
  <si>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</si>
  <si>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</si>
  <si>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</si>
  <si>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</si>
  <si>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</si>
  <si>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</si>
  <si>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</si>
  <si>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</si>
  <si>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</si>
  <si>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</si>
  <si>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</si>
  <si>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</si>
  <si>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</si>
  <si>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</si>
  <si>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</si>
  <si>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</si>
  <si>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</si>
  <si>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</si>
  <si>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</si>
  <si>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</si>
  <si>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</si>
  <si>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</si>
  <si>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</si>
  <si>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</si>
  <si>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</si>
  <si>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</si>
  <si>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</si>
  <si>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</si>
  <si>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</si>
  <si>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</si>
  <si>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</si>
  <si>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</si>
  <si>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</si>
  <si>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</si>
  <si>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</si>
  <si>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</si>
  <si>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</si>
  <si>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</si>
  <si>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</si>
  <si>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</si>
  <si>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</si>
  <si>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</si>
  <si>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</si>
  <si>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</si>
  <si>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</si>
  <si>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</si>
  <si>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</si>
  <si>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</si>
  <si>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</si>
  <si>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</si>
  <si>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</si>
  <si>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</si>
  <si>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</si>
  <si>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</si>
  <si>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</si>
  <si>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</si>
  <si>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</si>
  <si>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</si>
  <si>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</si>
  <si>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</si>
  <si>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</si>
  <si>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</si>
  <si>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</si>
  <si>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</si>
  <si>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</si>
  <si>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</si>
  <si>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</si>
  <si>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</si>
  <si>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</si>
  <si>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</si>
  <si>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</si>
  <si>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</si>
  <si>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</si>
  <si>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</si>
  <si>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</si>
  <si>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</si>
  <si>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</si>
  <si>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</si>
  <si>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</si>
  <si>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</si>
  <si>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</si>
  <si>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</si>
  <si>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</si>
  <si>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</si>
  <si>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</si>
  <si>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</si>
  <si>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</si>
  <si>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</si>
  <si>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</si>
  <si>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</si>
  <si>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</si>
  <si>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</si>
  <si>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</si>
  <si>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</si>
  <si>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</si>
  <si>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</si>
  <si>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</si>
  <si>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</si>
  <si>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</si>
  <si>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</si>
  <si>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</si>
  <si>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</si>
  <si>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</si>
  <si>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</si>
  <si>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</si>
  <si>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</si>
  <si>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</si>
  <si>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</si>
  <si>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</si>
  <si>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</si>
  <si>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</si>
  <si>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</si>
  <si>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</si>
  <si>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</si>
  <si>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</si>
  <si>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</si>
  <si>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</si>
  <si>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</si>
  <si>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</si>
  <si>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</si>
  <si>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</si>
  <si>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</si>
  <si>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</si>
  <si>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</si>
  <si>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</si>
  <si>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</si>
  <si>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</si>
  <si>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</si>
  <si>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</si>
  <si>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</si>
  <si>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</si>
  <si>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</si>
  <si>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</si>
  <si>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</si>
  <si>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</si>
  <si>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</si>
  <si>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</si>
  <si>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</si>
  <si>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</si>
  <si>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</si>
  <si>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</si>
  <si>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Cut-off Date: 31.03.2025</t>
  </si>
  <si>
    <t>Reporting Date: 13.05.2025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</si>
</sst>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xf numFmtId="43" fontId="4" fillId="0" borderId="0" applyFont="0" applyFill="0" applyBorder="0" applyAlignment="0" applyProtection="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4" fontId="32"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6"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4" fillId="0" borderId="0" xfId="0" quotePrefix="1" applyNumberFormat="1" applyFont="1" applyAlignment="1">
      <alignment horizontal="right" vertical="center" wrapText="1"/>
    </xf>
    <xf numFmtId="166" fontId="23"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4" fontId="2" fillId="0" borderId="0" xfId="1" applyNumberFormat="1"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1">
    <cellStyle name="Comma 2" xfId="3" xr:uid="{00000000-0005-0000-0000-000000000000}"/>
    <cellStyle name="Hyperkobling" xfId="2" builtinId="8"/>
    <cellStyle name="Komma 2" xfId="10" xr:uid="{26601A15-439E-4ACC-8092-BC01AAA8840C}"/>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1639</v>
      </c>
      <c r="G9" s="6"/>
      <c r="H9" s="6"/>
      <c r="I9" s="6"/>
      <c r="J9" s="7"/>
    </row>
    <row r="10" spans="2:10" ht="21" x14ac:dyDescent="0.25">
      <c r="B10" s="5"/>
      <c r="C10" s="6"/>
      <c r="D10" s="6"/>
      <c r="E10" s="6"/>
      <c r="F10" s="12" t="s">
        <v>1638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45747</v>
      </c>
      <c r="E17" s="55"/>
      <c r="F17" s="55"/>
      <c r="H17" s="48"/>
      <c r="L17" s="48"/>
      <c r="M17" s="48"/>
    </row>
    <row r="18" spans="1:13" outlineLevel="1" x14ac:dyDescent="0.25">
      <c r="A18" s="50" t="s">
        <v>85</v>
      </c>
      <c r="B18" s="64" t="s">
        <v>86</v>
      </c>
      <c r="C18" s="50" t="s">
        <v>1608</v>
      </c>
      <c r="E18" s="55"/>
      <c r="F18" s="55"/>
      <c r="H18" s="48"/>
      <c r="L18" s="48"/>
      <c r="M18" s="48"/>
    </row>
    <row r="19" spans="1:13" outlineLevel="1" x14ac:dyDescent="0.25">
      <c r="A19" s="50" t="s">
        <v>87</v>
      </c>
      <c r="B19" s="64" t="s">
        <v>88</v>
      </c>
      <c r="C19" s="50" t="s">
        <v>1609</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1610</v>
      </c>
      <c r="D27" s="66"/>
      <c r="E27" s="66"/>
      <c r="F27" s="66"/>
      <c r="H27" s="48"/>
      <c r="L27" s="48"/>
      <c r="M27" s="48"/>
    </row>
    <row r="28" spans="1:13" x14ac:dyDescent="0.25">
      <c r="A28" s="50" t="s">
        <v>96</v>
      </c>
      <c r="B28" s="155" t="s">
        <v>1524</v>
      </c>
      <c r="C28" s="143" t="s">
        <v>1610</v>
      </c>
      <c r="D28" s="66"/>
      <c r="E28" s="66"/>
      <c r="F28" s="66"/>
      <c r="H28" s="48"/>
      <c r="L28" s="48"/>
      <c r="M28" s="48"/>
    </row>
    <row r="29" spans="1:13" x14ac:dyDescent="0.25">
      <c r="A29" s="50" t="s">
        <v>98</v>
      </c>
      <c r="B29" s="65" t="s">
        <v>97</v>
      </c>
      <c r="C29" s="50" t="s">
        <v>1610</v>
      </c>
      <c r="E29" s="66"/>
      <c r="F29" s="66"/>
      <c r="H29" s="48"/>
      <c r="L29" s="48"/>
      <c r="M29" s="48"/>
    </row>
    <row r="30" spans="1:13" ht="30" outlineLevel="1" x14ac:dyDescent="0.25">
      <c r="A30" s="50" t="s">
        <v>100</v>
      </c>
      <c r="B30" s="65" t="s">
        <v>99</v>
      </c>
      <c r="C30" s="50" t="s">
        <v>1611</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12599.8</v>
      </c>
      <c r="F38" s="66"/>
      <c r="H38" s="48"/>
      <c r="L38" s="48"/>
      <c r="M38" s="48"/>
    </row>
    <row r="39" spans="1:14" x14ac:dyDescent="0.25">
      <c r="A39" s="50" t="s">
        <v>108</v>
      </c>
      <c r="B39" s="66" t="s">
        <v>109</v>
      </c>
      <c r="C39" s="124">
        <v>10669</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0.13097291217546153</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12359.2</v>
      </c>
      <c r="E53" s="73"/>
      <c r="F53" s="129">
        <f>IF($C$58=0,"",IF(C53="[for completion]","",C53/$C$58))</f>
        <v>0.98090445880093335</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240.6</v>
      </c>
      <c r="E56" s="73"/>
      <c r="F56" s="129">
        <f>IF($C$58=0,"",IF(C56="[for completion]","",C56/$C$58))</f>
        <v>1.9095541199066649E-2</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12599.800000000001</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23.3</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34.651733329999999</v>
      </c>
      <c r="D70" s="127" t="s">
        <v>815</v>
      </c>
      <c r="E70" s="46"/>
      <c r="F70" s="129">
        <f t="shared" ref="F70:F76" si="1">IF($C$77=0,"",IF(C70="[for completion]","",C70/$C$77))</f>
        <v>2.803719156034896E-3</v>
      </c>
      <c r="G70" s="129"/>
      <c r="H70" s="48"/>
      <c r="L70" s="48"/>
      <c r="M70" s="48"/>
      <c r="N70" s="78"/>
    </row>
    <row r="71" spans="1:14" x14ac:dyDescent="0.25">
      <c r="A71" s="50" t="s">
        <v>155</v>
      </c>
      <c r="B71" s="46" t="s">
        <v>1026</v>
      </c>
      <c r="C71" s="124">
        <v>23.720048740000003</v>
      </c>
      <c r="D71" s="127" t="s">
        <v>815</v>
      </c>
      <c r="E71" s="46"/>
      <c r="F71" s="129">
        <f t="shared" si="1"/>
        <v>1.9192215985583256E-3</v>
      </c>
      <c r="G71" s="129" t="str">
        <f t="shared" ref="G71:G76" si="2">IF($D$77=0,"",IF(D71="[Mark as ND1 if not relevant]","",D71/$D$77))</f>
        <v/>
      </c>
      <c r="H71" s="48"/>
      <c r="L71" s="48"/>
      <c r="M71" s="48"/>
      <c r="N71" s="78"/>
    </row>
    <row r="72" spans="1:14" x14ac:dyDescent="0.25">
      <c r="A72" s="50" t="s">
        <v>156</v>
      </c>
      <c r="B72" s="46" t="s">
        <v>1027</v>
      </c>
      <c r="C72" s="124">
        <v>12.14254818</v>
      </c>
      <c r="D72" s="127" t="s">
        <v>815</v>
      </c>
      <c r="E72" s="46"/>
      <c r="F72" s="129">
        <f t="shared" si="1"/>
        <v>9.8247018731004035E-4</v>
      </c>
      <c r="G72" s="129" t="str">
        <f t="shared" si="2"/>
        <v/>
      </c>
      <c r="H72" s="48"/>
      <c r="L72" s="48"/>
      <c r="M72" s="48"/>
      <c r="N72" s="78"/>
    </row>
    <row r="73" spans="1:14" x14ac:dyDescent="0.25">
      <c r="A73" s="50" t="s">
        <v>157</v>
      </c>
      <c r="B73" s="46" t="s">
        <v>1028</v>
      </c>
      <c r="C73" s="124">
        <v>20.104017600000009</v>
      </c>
      <c r="D73" s="127" t="s">
        <v>815</v>
      </c>
      <c r="E73" s="46"/>
      <c r="F73" s="129">
        <f t="shared" si="1"/>
        <v>1.6266435713789653E-3</v>
      </c>
      <c r="G73" s="129" t="str">
        <f t="shared" si="2"/>
        <v/>
      </c>
      <c r="H73" s="48"/>
      <c r="L73" s="48"/>
      <c r="M73" s="48"/>
      <c r="N73" s="78"/>
    </row>
    <row r="74" spans="1:14" x14ac:dyDescent="0.25">
      <c r="A74" s="50" t="s">
        <v>158</v>
      </c>
      <c r="B74" s="46" t="s">
        <v>1029</v>
      </c>
      <c r="C74" s="124">
        <v>42.024488099999985</v>
      </c>
      <c r="D74" s="127" t="s">
        <v>815</v>
      </c>
      <c r="E74" s="46"/>
      <c r="F74" s="129">
        <f t="shared" si="1"/>
        <v>3.4002588322623022E-3</v>
      </c>
      <c r="G74" s="129" t="str">
        <f t="shared" si="2"/>
        <v/>
      </c>
      <c r="H74" s="48"/>
      <c r="L74" s="48"/>
      <c r="M74" s="48"/>
      <c r="N74" s="78"/>
    </row>
    <row r="75" spans="1:14" x14ac:dyDescent="0.25">
      <c r="A75" s="50" t="s">
        <v>159</v>
      </c>
      <c r="B75" s="46" t="s">
        <v>1030</v>
      </c>
      <c r="C75" s="124">
        <v>439.12988721999989</v>
      </c>
      <c r="D75" s="127" t="s">
        <v>815</v>
      </c>
      <c r="E75" s="46"/>
      <c r="F75" s="129">
        <f t="shared" si="1"/>
        <v>3.5530600015331391E-2</v>
      </c>
      <c r="G75" s="129" t="str">
        <f t="shared" si="2"/>
        <v/>
      </c>
      <c r="H75" s="48"/>
      <c r="L75" s="48"/>
      <c r="M75" s="48"/>
      <c r="N75" s="78"/>
    </row>
    <row r="76" spans="1:14" x14ac:dyDescent="0.25">
      <c r="A76" s="50" t="s">
        <v>160</v>
      </c>
      <c r="B76" s="46" t="s">
        <v>1031</v>
      </c>
      <c r="C76" s="124">
        <v>11787.429964949992</v>
      </c>
      <c r="D76" s="127" t="s">
        <v>815</v>
      </c>
      <c r="E76" s="46"/>
      <c r="F76" s="129">
        <f t="shared" si="1"/>
        <v>0.95373708663912415</v>
      </c>
      <c r="G76" s="129" t="str">
        <f t="shared" si="2"/>
        <v/>
      </c>
      <c r="H76" s="48"/>
      <c r="L76" s="48"/>
      <c r="M76" s="48"/>
      <c r="N76" s="78"/>
    </row>
    <row r="77" spans="1:14" x14ac:dyDescent="0.25">
      <c r="A77" s="50" t="s">
        <v>161</v>
      </c>
      <c r="B77" s="82" t="s">
        <v>140</v>
      </c>
      <c r="C77" s="125">
        <f>SUM(C70:C76)</f>
        <v>12359.202688119991</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2.87</v>
      </c>
      <c r="D89" s="127">
        <v>3.87</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669</v>
      </c>
      <c r="D93" s="124">
        <v>0</v>
      </c>
      <c r="E93" s="46"/>
      <c r="F93" s="129">
        <f>IF($C$100=0,"",IF(C93="[for completion]","",IF(C93="","",C93/$C$100)))</f>
        <v>6.2705033273971325E-2</v>
      </c>
      <c r="G93" s="129">
        <f>IF($D$100=0,"",IF(D93="[Mark as ND1 if not relevant]","",IF(D93="","",D93/$D$100)))</f>
        <v>0</v>
      </c>
      <c r="H93" s="48"/>
      <c r="L93" s="48"/>
      <c r="M93" s="48"/>
      <c r="N93" s="78"/>
    </row>
    <row r="94" spans="1:14" x14ac:dyDescent="0.25">
      <c r="A94" s="50" t="s">
        <v>183</v>
      </c>
      <c r="B94" s="46" t="s">
        <v>1026</v>
      </c>
      <c r="C94" s="124">
        <v>2500</v>
      </c>
      <c r="D94" s="124">
        <f t="shared" ref="D94:D99" si="5">C93</f>
        <v>669</v>
      </c>
      <c r="E94" s="46"/>
      <c r="F94" s="129">
        <f t="shared" ref="F94:F99" si="6">IF($C$100=0,"",IF(C94="[for completion]","",IF(C94="","",C94/$C$100)))</f>
        <v>0.23432374168150716</v>
      </c>
      <c r="G94" s="129">
        <f t="shared" ref="G94:G99" si="7">IF($D$100=0,"",IF(D94="[Mark as ND1 if not relevant]","",IF(D94="","",D94/$D$100)))</f>
        <v>6.2705033273971325E-2</v>
      </c>
      <c r="H94" s="48"/>
      <c r="L94" s="48"/>
      <c r="M94" s="48"/>
      <c r="N94" s="78"/>
    </row>
    <row r="95" spans="1:14" x14ac:dyDescent="0.25">
      <c r="A95" s="50" t="s">
        <v>184</v>
      </c>
      <c r="B95" s="46" t="s">
        <v>1027</v>
      </c>
      <c r="C95" s="124">
        <v>2250</v>
      </c>
      <c r="D95" s="124">
        <f t="shared" si="5"/>
        <v>2500</v>
      </c>
      <c r="E95" s="46"/>
      <c r="F95" s="129">
        <f t="shared" si="6"/>
        <v>0.21089136751335646</v>
      </c>
      <c r="G95" s="129">
        <f t="shared" si="7"/>
        <v>0.23432374168150716</v>
      </c>
      <c r="H95" s="48"/>
      <c r="L95" s="48"/>
      <c r="M95" s="48"/>
      <c r="N95" s="78"/>
    </row>
    <row r="96" spans="1:14" x14ac:dyDescent="0.25">
      <c r="A96" s="50" t="s">
        <v>185</v>
      </c>
      <c r="B96" s="46" t="s">
        <v>1028</v>
      </c>
      <c r="C96" s="124">
        <v>2000</v>
      </c>
      <c r="D96" s="124">
        <f t="shared" si="5"/>
        <v>2250</v>
      </c>
      <c r="E96" s="46"/>
      <c r="F96" s="129">
        <f t="shared" si="6"/>
        <v>0.18745899334520574</v>
      </c>
      <c r="G96" s="129">
        <f t="shared" si="7"/>
        <v>0.21089136751335646</v>
      </c>
      <c r="H96" s="48"/>
      <c r="L96" s="48"/>
      <c r="M96" s="48"/>
      <c r="N96" s="78"/>
    </row>
    <row r="97" spans="1:14" x14ac:dyDescent="0.25">
      <c r="A97" s="50" t="s">
        <v>186</v>
      </c>
      <c r="B97" s="46" t="s">
        <v>1029</v>
      </c>
      <c r="C97" s="124">
        <v>3250</v>
      </c>
      <c r="D97" s="124">
        <f t="shared" si="5"/>
        <v>2000</v>
      </c>
      <c r="E97" s="46"/>
      <c r="F97" s="129">
        <f t="shared" si="6"/>
        <v>0.30462086418595929</v>
      </c>
      <c r="G97" s="129">
        <f t="shared" si="7"/>
        <v>0.18745899334520574</v>
      </c>
      <c r="H97" s="48"/>
      <c r="L97" s="48"/>
      <c r="M97" s="48"/>
    </row>
    <row r="98" spans="1:14" x14ac:dyDescent="0.25">
      <c r="A98" s="50" t="s">
        <v>187</v>
      </c>
      <c r="B98" s="46" t="s">
        <v>1030</v>
      </c>
      <c r="C98" s="124">
        <v>0</v>
      </c>
      <c r="D98" s="124">
        <f t="shared" si="5"/>
        <v>3250</v>
      </c>
      <c r="E98" s="46"/>
      <c r="F98" s="129">
        <f t="shared" si="6"/>
        <v>0</v>
      </c>
      <c r="G98" s="129">
        <f t="shared" si="7"/>
        <v>0.30462086418595929</v>
      </c>
      <c r="H98" s="48"/>
      <c r="L98" s="48"/>
      <c r="M98" s="48"/>
    </row>
    <row r="99" spans="1:14" x14ac:dyDescent="0.25">
      <c r="A99" s="50" t="s">
        <v>188</v>
      </c>
      <c r="B99" s="46" t="s">
        <v>1031</v>
      </c>
      <c r="C99" s="124">
        <v>0</v>
      </c>
      <c r="D99" s="124">
        <f t="shared" si="5"/>
        <v>0</v>
      </c>
      <c r="E99" s="46"/>
      <c r="F99" s="129">
        <f t="shared" si="6"/>
        <v>0</v>
      </c>
      <c r="G99" s="129">
        <f t="shared" si="7"/>
        <v>0</v>
      </c>
      <c r="H99" s="48"/>
      <c r="L99" s="48"/>
      <c r="M99" s="48"/>
    </row>
    <row r="100" spans="1:14" x14ac:dyDescent="0.25">
      <c r="A100" s="50" t="s">
        <v>189</v>
      </c>
      <c r="B100" s="82" t="s">
        <v>140</v>
      </c>
      <c r="C100" s="125">
        <f>SUM(C93:C99)</f>
        <v>10669</v>
      </c>
      <c r="D100" s="125">
        <f>SUM(D93:D99)</f>
        <v>10669</v>
      </c>
      <c r="E100" s="66"/>
      <c r="F100" s="130">
        <f>SUM(F93:F99)</f>
        <v>1</v>
      </c>
      <c r="G100" s="130">
        <f>SUM(G93:G99)</f>
        <v>1</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717</v>
      </c>
      <c r="D102" s="125"/>
      <c r="E102" s="66"/>
      <c r="F102" s="129">
        <f>IF($C$100=0,"",IF(C102="[for completion]","",C102/$C$100))</f>
        <v>6.7204049114256259E-2</v>
      </c>
      <c r="G102" s="129">
        <f>IF($D$100=0,"",IF(D102="[for completion]","",D102/$D$100))</f>
        <v>0</v>
      </c>
      <c r="H102" s="48"/>
      <c r="L102" s="48"/>
      <c r="M102" s="48"/>
    </row>
    <row r="103" spans="1:14" outlineLevel="1" x14ac:dyDescent="0.25">
      <c r="A103" s="50" t="s">
        <v>192</v>
      </c>
      <c r="B103" s="83" t="s">
        <v>167</v>
      </c>
      <c r="C103" s="125">
        <v>0</v>
      </c>
      <c r="D103" s="125"/>
      <c r="E103" s="66"/>
      <c r="F103" s="129">
        <f>IF($C$100=0,"",IF(C103="[for completion]","",C103/$C$100))</f>
        <v>0</v>
      </c>
      <c r="G103" s="129">
        <f>IF($D$100=0,"",IF(D103="[for completion]","",D103/$D$100))</f>
        <v>0</v>
      </c>
      <c r="H103" s="48"/>
      <c r="L103" s="48"/>
      <c r="M103" s="48"/>
    </row>
    <row r="104" spans="1:14" outlineLevel="1" x14ac:dyDescent="0.25">
      <c r="A104" s="50" t="s">
        <v>193</v>
      </c>
      <c r="B104" s="83" t="s">
        <v>169</v>
      </c>
      <c r="C104" s="125">
        <v>0</v>
      </c>
      <c r="D104" s="125"/>
      <c r="E104" s="66"/>
      <c r="F104" s="129">
        <f>IF($C$100=0,"",IF(C104="[for completion]","",C104/$C$100))</f>
        <v>0</v>
      </c>
      <c r="G104" s="129">
        <f>IF($D$100=0,"",IF(D104="[for completion]","",D104/$D$100))</f>
        <v>0</v>
      </c>
      <c r="H104" s="48"/>
      <c r="L104" s="48"/>
      <c r="M104" s="48"/>
    </row>
    <row r="105" spans="1:14" outlineLevel="1" x14ac:dyDescent="0.25">
      <c r="A105" s="50" t="s">
        <v>194</v>
      </c>
      <c r="B105" s="83" t="s">
        <v>171</v>
      </c>
      <c r="C105" s="125">
        <v>2500</v>
      </c>
      <c r="D105" s="125"/>
      <c r="E105" s="66"/>
      <c r="F105" s="129">
        <f>IF($C$100=0,"",IF(C105="[for completion]","",C105/$C$100))</f>
        <v>0.23432374168150716</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12599.8</v>
      </c>
      <c r="D124" s="124">
        <f>C124</f>
        <v>12599.8</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12599.8</v>
      </c>
      <c r="D130" s="124">
        <f>SUM(D112:D129)</f>
        <v>12599.8</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10669</v>
      </c>
      <c r="D150" s="124">
        <f>C150</f>
        <v>10669</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10669</v>
      </c>
      <c r="D156" s="124">
        <f>SUM(D138:D155)</f>
        <v>10669</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10669</v>
      </c>
      <c r="D165" s="124">
        <f>C165</f>
        <v>10669</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10669</v>
      </c>
      <c r="D167" s="132">
        <f>SUM(D164:D166)</f>
        <v>10669</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95.6</v>
      </c>
      <c r="D174" s="63"/>
      <c r="E174" s="55"/>
      <c r="F174" s="129">
        <f>IF($C$179=0,"",IF(C174="[for completion]","",C174/$C$179))</f>
        <v>0.39733998337489607</v>
      </c>
      <c r="G174" s="74"/>
      <c r="H174" s="48"/>
      <c r="L174" s="48"/>
      <c r="M174" s="48"/>
      <c r="N174" s="78"/>
    </row>
    <row r="175" spans="1:14" ht="30.75" customHeight="1" x14ac:dyDescent="0.25">
      <c r="A175" s="50" t="s">
        <v>9</v>
      </c>
      <c r="B175" s="66" t="s">
        <v>989</v>
      </c>
      <c r="C175" s="124">
        <v>25</v>
      </c>
      <c r="E175" s="76"/>
      <c r="F175" s="129">
        <f>IF($C$179=0,"",IF(C175="[for completion]","",C175/$C$179))</f>
        <v>0.10390689941812137</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70</v>
      </c>
      <c r="E177" s="76"/>
      <c r="F177" s="129">
        <f t="shared" ref="F177:F187" si="16">IF($C$179=0,"",IF(C177="[for completion]","",C177/$C$179))</f>
        <v>0.29093931837073983</v>
      </c>
      <c r="G177" s="74"/>
      <c r="H177" s="48"/>
      <c r="L177" s="48"/>
      <c r="M177" s="48"/>
      <c r="N177" s="78"/>
    </row>
    <row r="178" spans="1:14" x14ac:dyDescent="0.25">
      <c r="A178" s="50" t="s">
        <v>279</v>
      </c>
      <c r="B178" s="66" t="s">
        <v>138</v>
      </c>
      <c r="C178" s="124">
        <v>50</v>
      </c>
      <c r="E178" s="76"/>
      <c r="F178" s="129">
        <f t="shared" si="16"/>
        <v>0.20781379883624274</v>
      </c>
      <c r="G178" s="74"/>
      <c r="H178" s="48"/>
      <c r="L178" s="48"/>
      <c r="M178" s="48"/>
      <c r="N178" s="78"/>
    </row>
    <row r="179" spans="1:14" x14ac:dyDescent="0.25">
      <c r="A179" s="50" t="s">
        <v>10</v>
      </c>
      <c r="B179" s="82" t="s">
        <v>140</v>
      </c>
      <c r="C179" s="125">
        <f>SUM(C174:C178)</f>
        <v>240.6</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v>215.6</v>
      </c>
      <c r="E193" s="73"/>
      <c r="F193" s="129">
        <f t="shared" ref="F193:F206" si="17">IF($C$208=0,"",IF(C193="[for completion]","",C193/$C$208))</f>
        <v>0.89609310058187863</v>
      </c>
      <c r="G193" s="74"/>
      <c r="H193" s="48"/>
      <c r="L193" s="48"/>
      <c r="M193" s="48"/>
      <c r="N193" s="78"/>
    </row>
    <row r="194" spans="1:14" x14ac:dyDescent="0.25">
      <c r="A194" s="50" t="s">
        <v>303</v>
      </c>
      <c r="B194" s="66" t="s">
        <v>304</v>
      </c>
      <c r="C194" s="124">
        <v>25</v>
      </c>
      <c r="E194" s="76"/>
      <c r="F194" s="129">
        <f t="shared" si="17"/>
        <v>0.10390689941812137</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240.6</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240.6</v>
      </c>
      <c r="E217" s="86"/>
      <c r="F217" s="129">
        <f>IF($C$38=0,"",IF(C217="[for completion]","",IF(C217="","",C217/$C$38)))</f>
        <v>1.9095541199066653E-2</v>
      </c>
      <c r="G217" s="129">
        <f>IF($C$39=0,"",IF(C217="[for completion]","",IF(C217="","",C217/$C$39)))</f>
        <v>2.2551316899428249E-2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240.6</v>
      </c>
      <c r="E220" s="86"/>
      <c r="F220" s="123">
        <f>SUM(F217:F219)</f>
        <v>1.9095541199066653E-2</v>
      </c>
      <c r="G220" s="123">
        <f>SUM(G217:G219)</f>
        <v>2.2551316899428249E-2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1610</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1612</v>
      </c>
      <c r="D242"/>
      <c r="E242"/>
      <c r="F242"/>
      <c r="G242"/>
      <c r="H242" s="48"/>
      <c r="K242"/>
      <c r="L242"/>
      <c r="M242"/>
      <c r="N242"/>
    </row>
    <row r="243" spans="1:14" outlineLevel="1" x14ac:dyDescent="0.25">
      <c r="A243" s="50" t="s">
        <v>1259</v>
      </c>
      <c r="B243" s="50" t="s">
        <v>1080</v>
      </c>
      <c r="C243" s="89" t="s">
        <v>1613</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12359.2</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12359.2</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5392</v>
      </c>
      <c r="D28" s="50" t="s">
        <v>818</v>
      </c>
      <c r="F28" s="50">
        <f>IF(AND(C28="[For completion]",D28="[For completion]"),"[For completion]",SUM(C28:D28))</f>
        <v>5392</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2.1999999999999999E-2</v>
      </c>
      <c r="D36" s="121" t="s">
        <v>818</v>
      </c>
      <c r="E36" s="137"/>
      <c r="F36" s="121">
        <f>C36</f>
        <v>2.1999999999999999E-2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1614</v>
      </c>
      <c r="C99" s="121">
        <v>0.13540961239098911</v>
      </c>
      <c r="D99" s="121"/>
      <c r="E99" s="121"/>
      <c r="F99" s="121"/>
      <c r="G99" s="50"/>
    </row>
    <row r="100" spans="1:7" x14ac:dyDescent="0.25">
      <c r="A100" s="50" t="s">
        <v>575</v>
      </c>
      <c r="B100" s="66" t="s">
        <v>1615</v>
      </c>
      <c r="C100" s="121">
        <v>8.9437987845488055E-3</v>
      </c>
      <c r="D100" s="121"/>
      <c r="E100" s="121"/>
      <c r="F100" s="121"/>
      <c r="G100" s="50"/>
    </row>
    <row r="101" spans="1:7" x14ac:dyDescent="0.25">
      <c r="A101" s="50" t="s">
        <v>576</v>
      </c>
      <c r="B101" s="66" t="s">
        <v>1616</v>
      </c>
      <c r="C101" s="121">
        <v>3.9509956638981115E-3</v>
      </c>
      <c r="D101" s="121"/>
      <c r="E101" s="121"/>
      <c r="F101" s="121"/>
      <c r="G101" s="50"/>
    </row>
    <row r="102" spans="1:7" x14ac:dyDescent="0.25">
      <c r="A102" s="50" t="s">
        <v>577</v>
      </c>
      <c r="B102" s="66" t="s">
        <v>1617</v>
      </c>
      <c r="C102" s="121">
        <v>8.550559899918193E-3</v>
      </c>
      <c r="D102" s="121"/>
      <c r="E102" s="121"/>
      <c r="F102" s="121"/>
      <c r="G102" s="50"/>
    </row>
    <row r="103" spans="1:7" x14ac:dyDescent="0.25">
      <c r="A103" s="50" t="s">
        <v>578</v>
      </c>
      <c r="B103" s="66" t="s">
        <v>1618</v>
      </c>
      <c r="C103" s="121">
        <v>0.68591235551939267</v>
      </c>
      <c r="D103" s="121"/>
      <c r="E103" s="121"/>
      <c r="F103" s="121"/>
      <c r="G103" s="50"/>
    </row>
    <row r="104" spans="1:7" x14ac:dyDescent="0.25">
      <c r="A104" s="50" t="s">
        <v>579</v>
      </c>
      <c r="B104" s="66" t="s">
        <v>1619</v>
      </c>
      <c r="C104" s="121">
        <v>5.5136158083645432E-3</v>
      </c>
      <c r="D104" s="121"/>
      <c r="E104" s="121"/>
      <c r="F104" s="121"/>
      <c r="G104" s="50"/>
    </row>
    <row r="105" spans="1:7" x14ac:dyDescent="0.25">
      <c r="A105" s="50" t="s">
        <v>580</v>
      </c>
      <c r="B105" s="66" t="s">
        <v>1620</v>
      </c>
      <c r="C105" s="121">
        <v>5.9711180318239203E-3</v>
      </c>
      <c r="D105" s="121"/>
      <c r="E105" s="121"/>
      <c r="F105" s="121"/>
      <c r="G105" s="50"/>
    </row>
    <row r="106" spans="1:7" x14ac:dyDescent="0.25">
      <c r="A106" s="50" t="s">
        <v>581</v>
      </c>
      <c r="B106" s="66" t="s">
        <v>1621</v>
      </c>
      <c r="C106" s="121">
        <v>2.0578055122800702E-2</v>
      </c>
      <c r="D106" s="121"/>
      <c r="E106" s="121"/>
      <c r="F106" s="121"/>
      <c r="G106" s="50"/>
    </row>
    <row r="107" spans="1:7" x14ac:dyDescent="0.25">
      <c r="A107" s="50" t="s">
        <v>582</v>
      </c>
      <c r="B107" s="66" t="s">
        <v>1622</v>
      </c>
      <c r="C107" s="121">
        <v>9.7587357857585558E-2</v>
      </c>
      <c r="D107" s="121"/>
      <c r="E107" s="121"/>
      <c r="F107" s="121"/>
      <c r="G107" s="50"/>
    </row>
    <row r="108" spans="1:7" x14ac:dyDescent="0.25">
      <c r="A108" s="50" t="s">
        <v>583</v>
      </c>
      <c r="B108" s="66" t="s">
        <v>1623</v>
      </c>
      <c r="C108" s="121">
        <v>2.3862228761203447E-2</v>
      </c>
      <c r="D108" s="121"/>
      <c r="E108" s="121"/>
      <c r="F108" s="121"/>
      <c r="G108" s="50"/>
    </row>
    <row r="109" spans="1:7" x14ac:dyDescent="0.25">
      <c r="A109" s="50" t="s">
        <v>584</v>
      </c>
      <c r="B109" s="66" t="s">
        <v>1624</v>
      </c>
      <c r="C109" s="121">
        <v>3.7203021594748331E-3</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0.21453444278316347</v>
      </c>
      <c r="D160" s="121" t="s">
        <v>818</v>
      </c>
      <c r="E160" s="122"/>
      <c r="F160" s="121">
        <v>0.23174599731055778</v>
      </c>
    </row>
    <row r="161" spans="1:7" x14ac:dyDescent="0.25">
      <c r="A161" s="50" t="s">
        <v>620</v>
      </c>
      <c r="B161" s="50" t="s">
        <v>621</v>
      </c>
      <c r="C161" s="121">
        <v>0.78546555721683653</v>
      </c>
      <c r="D161" s="121" t="s">
        <v>818</v>
      </c>
      <c r="E161" s="122"/>
      <c r="F161" s="121">
        <v>0.76825400268944222</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0.17561636863209545</v>
      </c>
      <c r="D170" s="121" t="s">
        <v>818</v>
      </c>
      <c r="E170" s="122"/>
      <c r="F170" s="121">
        <v>0.24377856992899691</v>
      </c>
    </row>
    <row r="171" spans="1:7" x14ac:dyDescent="0.25">
      <c r="A171" s="50" t="s">
        <v>632</v>
      </c>
      <c r="B171" s="46" t="s">
        <v>633</v>
      </c>
      <c r="C171" s="121">
        <v>0.22629452092478614</v>
      </c>
      <c r="D171" s="121" t="s">
        <v>818</v>
      </c>
      <c r="E171" s="122"/>
      <c r="F171" s="121">
        <v>0.22845641498526253</v>
      </c>
    </row>
    <row r="172" spans="1:7" x14ac:dyDescent="0.25">
      <c r="A172" s="50" t="s">
        <v>634</v>
      </c>
      <c r="B172" s="46" t="s">
        <v>635</v>
      </c>
      <c r="C172" s="121">
        <v>0.13696517688556692</v>
      </c>
      <c r="D172" s="121" t="s">
        <v>818</v>
      </c>
      <c r="E172" s="121"/>
      <c r="F172" s="121">
        <v>0.14773985801075978</v>
      </c>
    </row>
    <row r="173" spans="1:7" x14ac:dyDescent="0.25">
      <c r="A173" s="50" t="s">
        <v>636</v>
      </c>
      <c r="B173" s="46" t="s">
        <v>637</v>
      </c>
      <c r="C173" s="121">
        <v>0.21814161240561958</v>
      </c>
      <c r="D173" s="121" t="s">
        <v>818</v>
      </c>
      <c r="E173" s="121"/>
      <c r="F173" s="121">
        <v>0.14493087421253456</v>
      </c>
    </row>
    <row r="174" spans="1:7" x14ac:dyDescent="0.25">
      <c r="A174" s="50" t="s">
        <v>638</v>
      </c>
      <c r="B174" s="46" t="s">
        <v>639</v>
      </c>
      <c r="C174" s="121">
        <v>0.242982321151932</v>
      </c>
      <c r="D174" s="121" t="s">
        <v>818</v>
      </c>
      <c r="E174" s="121"/>
      <c r="F174" s="121">
        <v>0.23509428286244627</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0</v>
      </c>
      <c r="D180" s="144" t="s">
        <v>818</v>
      </c>
      <c r="E180" s="122"/>
      <c r="F180" s="144">
        <f>C180</f>
        <v>0</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2292.1364985163204</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1625</v>
      </c>
      <c r="C190" s="124">
        <v>617897.52421000006</v>
      </c>
      <c r="D190" s="138">
        <v>1335</v>
      </c>
      <c r="E190" s="63"/>
      <c r="F190" s="129">
        <f>IF($C$214=0,"",IF(C190="[for completion]","",IF(C190="","",C190/$C$214)))</f>
        <v>4.9994934123375183E-2</v>
      </c>
      <c r="G190" s="129">
        <f>IF($D$214=0,"",IF(D190="[for completion]","",IF(D190="","",D190/$D$214)))</f>
        <v>0.24758902077151335</v>
      </c>
    </row>
    <row r="191" spans="1:7" x14ac:dyDescent="0.25">
      <c r="A191" s="50" t="s">
        <v>658</v>
      </c>
      <c r="B191" s="66" t="s">
        <v>1626</v>
      </c>
      <c r="C191" s="124">
        <v>2179286.8354300004</v>
      </c>
      <c r="D191" s="138">
        <v>1422</v>
      </c>
      <c r="E191" s="63"/>
      <c r="F191" s="129">
        <f t="shared" ref="F191:F213" si="1">IF($C$214=0,"",IF(C191="[for completion]","",IF(C191="","",C191/$C$214)))</f>
        <v>0.17632907966828579</v>
      </c>
      <c r="G191" s="129">
        <f t="shared" ref="G191:G213" si="2">IF($D$214=0,"",IF(D191="[for completion]","",IF(D191="","",D191/$D$214)))</f>
        <v>0.26372403560830859</v>
      </c>
    </row>
    <row r="192" spans="1:7" x14ac:dyDescent="0.25">
      <c r="A192" s="50" t="s">
        <v>659</v>
      </c>
      <c r="B192" s="66" t="s">
        <v>1627</v>
      </c>
      <c r="C192" s="124">
        <v>2960730.2396799992</v>
      </c>
      <c r="D192" s="138">
        <v>1198</v>
      </c>
      <c r="E192" s="63"/>
      <c r="F192" s="129">
        <f t="shared" si="1"/>
        <v>0.23955673471768021</v>
      </c>
      <c r="G192" s="129">
        <f t="shared" si="2"/>
        <v>0.22218100890207715</v>
      </c>
    </row>
    <row r="193" spans="1:7" x14ac:dyDescent="0.25">
      <c r="A193" s="50" t="s">
        <v>660</v>
      </c>
      <c r="B193" s="66" t="s">
        <v>1628</v>
      </c>
      <c r="C193" s="124">
        <v>2510161.0118599976</v>
      </c>
      <c r="D193" s="138">
        <v>725</v>
      </c>
      <c r="E193" s="63"/>
      <c r="F193" s="129">
        <f t="shared" si="1"/>
        <v>0.20310056200250165</v>
      </c>
      <c r="G193" s="129">
        <f t="shared" si="2"/>
        <v>0.13445845697329376</v>
      </c>
    </row>
    <row r="194" spans="1:7" x14ac:dyDescent="0.25">
      <c r="A194" s="50" t="s">
        <v>661</v>
      </c>
      <c r="B194" s="66" t="s">
        <v>1629</v>
      </c>
      <c r="C194" s="124">
        <v>1624025.2642299852</v>
      </c>
      <c r="D194" s="138">
        <v>363</v>
      </c>
      <c r="E194" s="63"/>
      <c r="F194" s="129">
        <f t="shared" si="1"/>
        <v>0.13140210620471857</v>
      </c>
      <c r="G194" s="129">
        <f t="shared" si="2"/>
        <v>6.7321958456973294E-2</v>
      </c>
    </row>
    <row r="195" spans="1:7" x14ac:dyDescent="0.25">
      <c r="A195" s="50" t="s">
        <v>662</v>
      </c>
      <c r="B195" s="66" t="s">
        <v>1630</v>
      </c>
      <c r="C195" s="124">
        <v>2467101.8127100002</v>
      </c>
      <c r="D195" s="138">
        <v>349</v>
      </c>
      <c r="E195" s="63"/>
      <c r="F195" s="129">
        <f t="shared" si="1"/>
        <v>0.19961658328343854</v>
      </c>
      <c r="G195" s="129">
        <f t="shared" si="2"/>
        <v>6.4725519287833821E-2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12359202.688119983</v>
      </c>
      <c r="D214" s="73">
        <f>SUM(D190:D213)</f>
        <v>5392</v>
      </c>
      <c r="E214" s="114"/>
      <c r="F214" s="139">
        <f>SUM(F190:F213)</f>
        <v>1</v>
      </c>
      <c r="G214" s="139">
        <f>SUM(G190:G213)</f>
        <v>1</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0.61899999999999999</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1580.2426890600002</v>
      </c>
      <c r="D219" s="138">
        <v>1465</v>
      </c>
      <c r="F219" s="129">
        <f t="shared" ref="F219:F233" si="3">IF($C$227=0,"",IF(C219="[for completion]","",C219/$C$227))</f>
        <v>0.12785959814211736</v>
      </c>
      <c r="G219" s="129">
        <f t="shared" ref="G219:G233" si="4">IF($D$227=0,"",IF(D219="[for completion]","",D219/$D$227))</f>
        <v>0.27169881305637983</v>
      </c>
    </row>
    <row r="220" spans="1:7" x14ac:dyDescent="0.25">
      <c r="A220" s="50" t="s">
        <v>688</v>
      </c>
      <c r="B220" s="50" t="s">
        <v>689</v>
      </c>
      <c r="C220" s="124">
        <v>1069.0035197700001</v>
      </c>
      <c r="D220" s="138">
        <v>565</v>
      </c>
      <c r="F220" s="129">
        <f t="shared" si="3"/>
        <v>8.6494537450830467E-2</v>
      </c>
      <c r="G220" s="129">
        <f t="shared" si="4"/>
        <v>0.10478486646884273</v>
      </c>
    </row>
    <row r="221" spans="1:7" x14ac:dyDescent="0.25">
      <c r="A221" s="50" t="s">
        <v>690</v>
      </c>
      <c r="B221" s="50" t="s">
        <v>691</v>
      </c>
      <c r="C221" s="124">
        <v>2141.0985395000007</v>
      </c>
      <c r="D221" s="138">
        <v>867</v>
      </c>
      <c r="F221" s="129">
        <f t="shared" si="3"/>
        <v>0.17323921239337567</v>
      </c>
      <c r="G221" s="129">
        <f t="shared" si="4"/>
        <v>0.16079376854599406</v>
      </c>
    </row>
    <row r="222" spans="1:7" x14ac:dyDescent="0.25">
      <c r="A222" s="50" t="s">
        <v>692</v>
      </c>
      <c r="B222" s="50" t="s">
        <v>693</v>
      </c>
      <c r="C222" s="124">
        <v>3575.09506225</v>
      </c>
      <c r="D222" s="138">
        <v>1207</v>
      </c>
      <c r="F222" s="129">
        <f t="shared" si="3"/>
        <v>0.2892658331177364</v>
      </c>
      <c r="G222" s="129">
        <f t="shared" si="4"/>
        <v>0.22385014836795253</v>
      </c>
    </row>
    <row r="223" spans="1:7" x14ac:dyDescent="0.25">
      <c r="A223" s="50" t="s">
        <v>694</v>
      </c>
      <c r="B223" s="50" t="s">
        <v>695</v>
      </c>
      <c r="C223" s="124">
        <v>2743.7219808300006</v>
      </c>
      <c r="D223" s="138">
        <v>874</v>
      </c>
      <c r="F223" s="129">
        <f t="shared" si="3"/>
        <v>0.22199829957213499</v>
      </c>
      <c r="G223" s="129">
        <f t="shared" si="4"/>
        <v>0.1620919881305638</v>
      </c>
    </row>
    <row r="224" spans="1:7" x14ac:dyDescent="0.25">
      <c r="A224" s="50" t="s">
        <v>696</v>
      </c>
      <c r="B224" s="50" t="s">
        <v>697</v>
      </c>
      <c r="C224" s="124">
        <v>854.55029986</v>
      </c>
      <c r="D224" s="138">
        <v>308</v>
      </c>
      <c r="F224" s="129">
        <f t="shared" si="3"/>
        <v>6.9142834001858111E-2</v>
      </c>
      <c r="G224" s="129">
        <f t="shared" si="4"/>
        <v>5.7121661721068251E-2</v>
      </c>
    </row>
    <row r="225" spans="1:7" x14ac:dyDescent="0.25">
      <c r="A225" s="50" t="s">
        <v>698</v>
      </c>
      <c r="B225" s="50" t="s">
        <v>699</v>
      </c>
      <c r="C225" s="124">
        <v>158.83505128000004</v>
      </c>
      <c r="D225" s="138">
        <v>45</v>
      </c>
      <c r="F225" s="129">
        <f t="shared" si="3"/>
        <v>1.2851561325446709E-2</v>
      </c>
      <c r="G225" s="129">
        <f t="shared" si="4"/>
        <v>8.3456973293768548E-3</v>
      </c>
    </row>
    <row r="226" spans="1:7" x14ac:dyDescent="0.25">
      <c r="A226" s="50" t="s">
        <v>700</v>
      </c>
      <c r="B226" s="50" t="s">
        <v>701</v>
      </c>
      <c r="C226" s="124">
        <v>236.65554557000004</v>
      </c>
      <c r="D226" s="138">
        <v>61</v>
      </c>
      <c r="F226" s="129">
        <f t="shared" si="3"/>
        <v>1.914812399650017E-2</v>
      </c>
      <c r="G226" s="129">
        <f t="shared" si="4"/>
        <v>1.1313056379821959E-2</v>
      </c>
    </row>
    <row r="227" spans="1:7" x14ac:dyDescent="0.25">
      <c r="A227" s="50" t="s">
        <v>702</v>
      </c>
      <c r="B227" s="75" t="s">
        <v>140</v>
      </c>
      <c r="C227" s="124">
        <f>SUM(C219:C226)</f>
        <v>12359.202688120004</v>
      </c>
      <c r="D227" s="138">
        <f>SUM(D219:D226)</f>
        <v>5392</v>
      </c>
      <c r="F227" s="121">
        <f>SUM(F219:F226)</f>
        <v>0.99999999999999978</v>
      </c>
      <c r="G227" s="121">
        <f>SUM(G219:G226)</f>
        <v>0.99999999999999989</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0.52400000000000002</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2664.7203688899999</v>
      </c>
      <c r="D241" s="138">
        <v>2164</v>
      </c>
      <c r="F241" s="129">
        <f>IF($C$249=0,"",IF(C241="[Mark as ND1 if not relevant]","",C241/$C$249))</f>
        <v>0.21560617105595342</v>
      </c>
      <c r="G241" s="129">
        <f>IF($D$249=0,"",IF(D241="[Mark as ND1 if not relevant]","",D241/$D$249))</f>
        <v>0.4013353115727003</v>
      </c>
    </row>
    <row r="242" spans="1:7" x14ac:dyDescent="0.25">
      <c r="A242" s="50" t="s">
        <v>721</v>
      </c>
      <c r="B242" s="50" t="s">
        <v>689</v>
      </c>
      <c r="C242" s="124">
        <v>1798.7802969599998</v>
      </c>
      <c r="D242" s="138">
        <v>757</v>
      </c>
      <c r="F242" s="129">
        <f t="shared" ref="F242:F248" si="5">IF($C$249=0,"",IF(C242="[Mark as ND1 if not relevant]","",C242/$C$249))</f>
        <v>0.14554177501183277</v>
      </c>
      <c r="G242" s="129">
        <f t="shared" ref="G242:G248" si="6">IF($D$249=0,"",IF(D242="[Mark as ND1 if not relevant]","",D242/$D$249))</f>
        <v>0.14039317507418397</v>
      </c>
    </row>
    <row r="243" spans="1:7" x14ac:dyDescent="0.25">
      <c r="A243" s="50" t="s">
        <v>722</v>
      </c>
      <c r="B243" s="50" t="s">
        <v>691</v>
      </c>
      <c r="C243" s="124">
        <v>3077.711616810001</v>
      </c>
      <c r="D243" s="138">
        <v>1056</v>
      </c>
      <c r="F243" s="129">
        <f t="shared" si="5"/>
        <v>0.24902185800127549</v>
      </c>
      <c r="G243" s="129">
        <f t="shared" si="6"/>
        <v>0.19584569732937684</v>
      </c>
    </row>
    <row r="244" spans="1:7" x14ac:dyDescent="0.25">
      <c r="A244" s="50" t="s">
        <v>723</v>
      </c>
      <c r="B244" s="50" t="s">
        <v>693</v>
      </c>
      <c r="C244" s="124">
        <v>3330.7590581200002</v>
      </c>
      <c r="D244" s="138">
        <v>986</v>
      </c>
      <c r="F244" s="129">
        <f t="shared" si="5"/>
        <v>0.26949627271034365</v>
      </c>
      <c r="G244" s="129">
        <f t="shared" si="6"/>
        <v>0.18286350148367952</v>
      </c>
    </row>
    <row r="245" spans="1:7" x14ac:dyDescent="0.25">
      <c r="A245" s="50" t="s">
        <v>724</v>
      </c>
      <c r="B245" s="50" t="s">
        <v>695</v>
      </c>
      <c r="C245" s="124">
        <v>1243.5920196999998</v>
      </c>
      <c r="D245" s="138">
        <v>348</v>
      </c>
      <c r="F245" s="129">
        <f t="shared" si="5"/>
        <v>0.10062073186123682</v>
      </c>
      <c r="G245" s="129">
        <f t="shared" si="6"/>
        <v>6.4540059347181003E-2</v>
      </c>
    </row>
    <row r="246" spans="1:7" x14ac:dyDescent="0.25">
      <c r="A246" s="50" t="s">
        <v>725</v>
      </c>
      <c r="B246" s="50" t="s">
        <v>697</v>
      </c>
      <c r="C246" s="124">
        <v>167.80798668</v>
      </c>
      <c r="D246" s="138">
        <v>55</v>
      </c>
      <c r="F246" s="129">
        <f t="shared" si="5"/>
        <v>1.3577573805897816E-2</v>
      </c>
      <c r="G246" s="129">
        <f t="shared" si="6"/>
        <v>1.0200296735905045E-2</v>
      </c>
    </row>
    <row r="247" spans="1:7" x14ac:dyDescent="0.25">
      <c r="A247" s="50" t="s">
        <v>726</v>
      </c>
      <c r="B247" s="50" t="s">
        <v>699</v>
      </c>
      <c r="C247" s="124">
        <v>54.995405959999992</v>
      </c>
      <c r="D247" s="138">
        <v>18</v>
      </c>
      <c r="F247" s="129">
        <f t="shared" si="5"/>
        <v>4.4497535437996389E-3</v>
      </c>
      <c r="G247" s="129">
        <f t="shared" si="6"/>
        <v>3.3382789317507417E-3</v>
      </c>
    </row>
    <row r="248" spans="1:7" x14ac:dyDescent="0.25">
      <c r="A248" s="50" t="s">
        <v>727</v>
      </c>
      <c r="B248" s="50" t="s">
        <v>701</v>
      </c>
      <c r="C248" s="124">
        <v>20.835934999999999</v>
      </c>
      <c r="D248" s="138">
        <v>8</v>
      </c>
      <c r="F248" s="129">
        <f t="shared" si="5"/>
        <v>1.6858640096604342E-3</v>
      </c>
      <c r="G248" s="129">
        <f t="shared" si="6"/>
        <v>1.483679525222552E-3</v>
      </c>
    </row>
    <row r="249" spans="1:7" x14ac:dyDescent="0.25">
      <c r="A249" s="50" t="s">
        <v>728</v>
      </c>
      <c r="B249" s="75" t="s">
        <v>140</v>
      </c>
      <c r="C249" s="124">
        <f>SUM(C241:C248)</f>
        <v>12359.20268812</v>
      </c>
      <c r="D249" s="138">
        <f>SUM(D241:D248)</f>
        <v>5392</v>
      </c>
      <c r="F249" s="121">
        <f>SUM(F241:F248)</f>
        <v>1.0000000000000002</v>
      </c>
      <c r="G249" s="121">
        <f>SUM(G241:G248)</f>
        <v>1.0000000000000002</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0.99638764528937507</v>
      </c>
      <c r="E260" s="114"/>
      <c r="F260" s="114"/>
      <c r="G260" s="114"/>
    </row>
    <row r="261" spans="1:14" x14ac:dyDescent="0.25">
      <c r="A261" s="50" t="s">
        <v>741</v>
      </c>
      <c r="B261" s="50" t="s">
        <v>742</v>
      </c>
      <c r="C261" s="121">
        <v>0</v>
      </c>
      <c r="E261" s="114"/>
      <c r="F261" s="114"/>
    </row>
    <row r="262" spans="1:14" x14ac:dyDescent="0.25">
      <c r="A262" s="50" t="s">
        <v>743</v>
      </c>
      <c r="B262" s="50" t="s">
        <v>744</v>
      </c>
      <c r="C262" s="121">
        <v>1.5521736372557287E-3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2.0601810733693162E-3</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0.87326258875537011</v>
      </c>
      <c r="E277" s="48"/>
      <c r="F277" s="48"/>
    </row>
    <row r="278" spans="1:7" x14ac:dyDescent="0.25">
      <c r="A278" s="50" t="s">
        <v>761</v>
      </c>
      <c r="B278" s="50" t="s">
        <v>762</v>
      </c>
      <c r="C278" s="121"/>
      <c r="E278" s="48"/>
      <c r="F278" s="48"/>
    </row>
    <row r="279" spans="1:7" x14ac:dyDescent="0.25">
      <c r="A279" s="50" t="s">
        <v>763</v>
      </c>
      <c r="B279" s="50" t="s">
        <v>138</v>
      </c>
      <c r="C279" s="121">
        <v>0.12673741124462987</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1631</v>
      </c>
      <c r="C287" s="124">
        <v>188.74940508</v>
      </c>
      <c r="D287" s="50" t="s">
        <v>821</v>
      </c>
      <c r="E287" s="55"/>
      <c r="F287" s="129">
        <f>IF($C$305=0,"",IF(C287="[For completion]","",C287/$C$305))</f>
        <v>1.5271972621780127E-2</v>
      </c>
      <c r="G287" s="129" t="str">
        <f>IF($D$305=0,"",IF(D287="[For completion]","",D287/$D$305))</f>
        <v/>
      </c>
    </row>
    <row r="288" spans="1:7" customFormat="1" x14ac:dyDescent="0.25">
      <c r="A288" s="50" t="s">
        <v>1137</v>
      </c>
      <c r="B288" s="66" t="s">
        <v>1632</v>
      </c>
      <c r="C288" s="124">
        <v>1499.71297473</v>
      </c>
      <c r="D288" s="50" t="s">
        <v>821</v>
      </c>
      <c r="E288" s="55"/>
      <c r="F288" s="129">
        <f t="shared" ref="F288:F304" si="9">IF($C$305=0,"",IF(C288="[For completion]","",C288/$C$305))</f>
        <v>0.12134382877073169</v>
      </c>
      <c r="G288" s="129" t="str">
        <f t="shared" ref="G288:G304" si="10">IF($D$305=0,"",IF(D288="[For completion]","",D288/$D$305))</f>
        <v/>
      </c>
    </row>
    <row r="289" spans="1:7" customFormat="1" x14ac:dyDescent="0.25">
      <c r="A289" s="50" t="s">
        <v>1138</v>
      </c>
      <c r="B289" s="66" t="s">
        <v>1633</v>
      </c>
      <c r="C289" s="124">
        <v>1553.9204543000005</v>
      </c>
      <c r="D289" s="50" t="s">
        <v>821</v>
      </c>
      <c r="E289" s="55"/>
      <c r="F289" s="129">
        <f t="shared" si="9"/>
        <v>0.12572983011223457</v>
      </c>
      <c r="G289" s="129" t="str">
        <f t="shared" si="10"/>
        <v/>
      </c>
    </row>
    <row r="290" spans="1:7" customFormat="1" x14ac:dyDescent="0.25">
      <c r="A290" s="50" t="s">
        <v>1139</v>
      </c>
      <c r="B290" s="66" t="s">
        <v>1634</v>
      </c>
      <c r="C290" s="124">
        <v>2076.6419950900013</v>
      </c>
      <c r="D290" s="50" t="s">
        <v>821</v>
      </c>
      <c r="E290" s="55"/>
      <c r="F290" s="129">
        <f t="shared" si="9"/>
        <v>0.16802394519236469</v>
      </c>
      <c r="G290" s="129" t="str">
        <f t="shared" si="10"/>
        <v/>
      </c>
    </row>
    <row r="291" spans="1:7" customFormat="1" x14ac:dyDescent="0.25">
      <c r="A291" s="50" t="s">
        <v>1140</v>
      </c>
      <c r="B291" s="66" t="s">
        <v>1635</v>
      </c>
      <c r="C291" s="124">
        <v>2106.1483788600008</v>
      </c>
      <c r="D291" s="50" t="s">
        <v>821</v>
      </c>
      <c r="E291" s="55"/>
      <c r="F291" s="129">
        <f t="shared" si="9"/>
        <v>0.17041134707536496</v>
      </c>
      <c r="G291" s="129" t="str">
        <f t="shared" si="10"/>
        <v/>
      </c>
    </row>
    <row r="292" spans="1:7" customFormat="1" x14ac:dyDescent="0.25">
      <c r="A292" s="50" t="s">
        <v>1141</v>
      </c>
      <c r="B292" s="66" t="s">
        <v>1636</v>
      </c>
      <c r="C292" s="124">
        <v>1734.1336197199998</v>
      </c>
      <c r="D292" s="50" t="s">
        <v>821</v>
      </c>
      <c r="E292" s="55"/>
      <c r="F292" s="129">
        <f t="shared" si="9"/>
        <v>0.14031112390339678</v>
      </c>
      <c r="G292" s="129" t="str">
        <f t="shared" si="10"/>
        <v/>
      </c>
    </row>
    <row r="293" spans="1:7" customFormat="1" x14ac:dyDescent="0.25">
      <c r="A293" s="50" t="s">
        <v>1142</v>
      </c>
      <c r="B293" s="66" t="s">
        <v>1637</v>
      </c>
      <c r="C293" s="124">
        <v>2580.1550224899993</v>
      </c>
      <c r="D293" s="50" t="s">
        <v>821</v>
      </c>
      <c r="E293" s="55"/>
      <c r="F293" s="129">
        <f t="shared" si="9"/>
        <v>0.20876387317202219</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619.74083784999993</v>
      </c>
      <c r="D304" s="50" t="s">
        <v>821</v>
      </c>
      <c r="E304" s="55"/>
      <c r="F304" s="129">
        <f t="shared" si="9"/>
        <v>5.0144079152105142E-2</v>
      </c>
      <c r="G304" s="129" t="str">
        <f t="shared" si="10"/>
        <v/>
      </c>
    </row>
    <row r="305" spans="1:7" customFormat="1" x14ac:dyDescent="0.25">
      <c r="A305" s="50" t="s">
        <v>1154</v>
      </c>
      <c r="B305" s="66" t="s">
        <v>140</v>
      </c>
      <c r="C305" s="124">
        <f>SUM(C287:C304)</f>
        <v>12359.20268812</v>
      </c>
      <c r="D305" s="50">
        <f>SUM(D287:D304)</f>
        <v>0</v>
      </c>
      <c r="E305" s="55"/>
      <c r="F305" s="137">
        <f>SUM(F287:F304)</f>
        <v>1.0000000000000002</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2025-05-13T07:06:15Z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3c5a32-089c-41d0-90e0-5cfddd58a386_Enabled">
    <vt:lpwstr>true</vt:lpwstr>
  </property>
  <property fmtid="{D5CDD505-2E9C-101B-9397-08002B2CF9AE}" pid="3" name="MSIP_Label_373c5a32-089c-41d0-90e0-5cfddd58a386_SetDate">
    <vt:lpwstr>2025-05-05T09:58:56Z</vt:lpwstr>
  </property>
  <property fmtid="{D5CDD505-2E9C-101B-9397-08002B2CF9AE}" pid="4" name="MSIP_Label_373c5a32-089c-41d0-90e0-5cfddd58a386_Method">
    <vt:lpwstr>Standard</vt:lpwstr>
  </property>
  <property fmtid="{D5CDD505-2E9C-101B-9397-08002B2CF9AE}" pid="5" name="MSIP_Label_373c5a32-089c-41d0-90e0-5cfddd58a386_Name">
    <vt:lpwstr>Intern</vt:lpwstr>
  </property>
  <property fmtid="{D5CDD505-2E9C-101B-9397-08002B2CF9AE}" pid="6" name="MSIP_Label_373c5a32-089c-41d0-90e0-5cfddd58a386_SiteId">
    <vt:lpwstr>657ad8ac-6693-46a2-9c0b-b25a43d2233a</vt:lpwstr>
  </property>
  <property fmtid="{D5CDD505-2E9C-101B-9397-08002B2CF9AE}" pid="7" name="MSIP_Label_373c5a32-089c-41d0-90e0-5cfddd58a386_ActionId">
    <vt:lpwstr>9d093a94-9d68-48aa-b00e-26d9ab73bfc4</vt:lpwstr>
  </property>
  <property fmtid="{D5CDD505-2E9C-101B-9397-08002B2CF9AE}" pid="8" name="MSIP_Label_373c5a32-089c-41d0-90e0-5cfddd58a386_ContentBits">
    <vt:lpwstr>0</vt:lpwstr>
  </property>
  <property fmtid="{D5CDD505-2E9C-101B-9397-08002B2CF9AE}" pid="9" name="MSIP_Label_373c5a32-089c-41d0-90e0-5cfddd58a386_Tag">
    <vt:lpwstr>10, 3, 0, 1</vt:lpwstr>
  </property>
</Properties>
</file>