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S:\Boligkreditt\HTT-Template\FSBB 30.06.2023\"/>
    </mc:Choice>
  </mc:AlternateContent>
  <xr:revisionPtr revIDLastSave="0" documentId="13_ncr:1_{9FB804A2-926F-435D-B88C-4B158028670C}" xr6:coauthVersionLast="47" xr6:coauthVersionMax="47" xr10:uidLastSave="{00000000-0000-0000-0000-000000000000}"/>
  <bookViews>
    <workbookView xWindow="-35265" yWindow="-3660" windowWidth="35265" windowHeight="2100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3" i="8" l="1"/>
  <c r="C124" i="8" l="1"/>
  <c r="F180" i="9" l="1"/>
  <c r="F36" i="9"/>
  <c r="C12" i="9"/>
  <c r="C187" i="9" s="1"/>
  <c r="C207" i="8"/>
  <c r="D99" i="8" l="1"/>
  <c r="D98" i="8"/>
  <c r="D97" i="8"/>
  <c r="D96" i="8"/>
  <c r="D95" i="8"/>
  <c r="D94" i="8"/>
  <c r="C165" i="8"/>
  <c r="D165" i="8" s="1"/>
  <c r="C150" i="8"/>
  <c r="D150" i="8" s="1"/>
  <c r="D124" i="8"/>
  <c r="D346" i="9" l="1"/>
  <c r="C346" i="9"/>
  <c r="C585" i="9"/>
  <c r="D585" i="9"/>
  <c r="D45" i="8"/>
  <c r="D618" i="9"/>
  <c r="C618" i="9"/>
  <c r="F295" i="8"/>
  <c r="G293"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28" i="9" s="1"/>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3" i="8"/>
  <c r="C293" i="8"/>
  <c r="D307" i="8"/>
  <c r="C291" i="8"/>
  <c r="C295" i="8"/>
  <c r="D295" i="8"/>
  <c r="D291" i="8"/>
  <c r="C307" i="8"/>
  <c r="C179" i="8" l="1"/>
  <c r="C217" i="8" s="1"/>
  <c r="C288" i="8"/>
  <c r="D167" i="8"/>
  <c r="G217" i="8" l="1"/>
  <c r="F217" i="8"/>
  <c r="F220" i="8" s="1"/>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<sst xmlns="http://schemas.openxmlformats.org/spreadsheetml/2006/main" count="2535" uniqueCount="1640">
  <si>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</si>
  <si>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</si>
  <si>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</si>
  <si>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</si>
  <si>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</si>
  <si>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</si>
  <si>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</si>
  <si>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</si>
  <si>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</si>
  <si>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</si>
  <si>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</si>
  <si>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</si>
  <si>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</si>
  <si>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</si>
  <si>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</si>
  <si>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</si>
  <si>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</si>
  <si>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</si>
  <si>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</si>
  <si>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</si>
  <si>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</si>
  <si>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</si>
  <si>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</si>
  <si>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</si>
  <si>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</si>
  <si>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</si>
  <si>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</si>
  <si>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</si>
  <si>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</si>
  <si>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</si>
  <si>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</si>
  <si>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</si>
  <si>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</si>
  <si>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</si>
  <si>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</si>
  <si>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</si>
  <si>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</si>
  <si>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</si>
  <si>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</si>
  <si>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</si>
  <si>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</si>
  <si>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</si>
  <si>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</si>
  <si>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</si>
  <si>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</si>
  <si>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</si>
  <si>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</si>
  <si>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</si>
  <si>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</si>
  <si>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</si>
  <si>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</si>
  <si>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</si>
  <si>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</si>
  <si>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</si>
  <si>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</si>
  <si>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</si>
  <si>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</si>
  <si>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</si>
  <si>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</si>
  <si>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</si>
  <si>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</si>
  <si>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</si>
  <si>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</si>
  <si>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</si>
  <si>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</si>
  <si>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</si>
  <si>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</si>
  <si>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</si>
  <si>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</si>
  <si>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</si>
  <si>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</si>
  <si>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</si>
  <si>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</si>
  <si>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</si>
  <si>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</si>
  <si>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</si>
  <si>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</si>
  <si>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</si>
  <si>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</si>
  <si>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</si>
  <si>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</si>
  <si>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</si>
  <si>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</si>
  <si>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</si>
  <si>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</si>
  <si>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</si>
  <si>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</si>
  <si>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</si>
  <si>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</si>
  <si>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</si>
  <si>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</si>
  <si>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</si>
  <si>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</si>
  <si>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</si>
  <si>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</si>
  <si>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</si>
  <si>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</si>
  <si>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</si>
  <si>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</si>
  <si>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</si>
  <si>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</si>
  <si>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</si>
  <si>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</si>
  <si>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</si>
  <si>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</si>
  <si>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</si>
  <si>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</si>
  <si>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</si>
  <si>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</si>
  <si>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</si>
  <si>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</si>
  <si>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</si>
  <si>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</si>
  <si>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</si>
  <si>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</si>
  <si>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</si>
  <si>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</si>
  <si>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</si>
  <si>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</si>
  <si>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</si>
  <si>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</si>
  <si>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</si>
  <si>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</si>
  <si>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</si>
  <si>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</si>
  <si>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</si>
  <si>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</si>
  <si>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</si>
  <si>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</si>
  <si>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</si>
  <si>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</si>
  <si>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</si>
  <si>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</si>
  <si>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</si>
  <si>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</si>
  <si>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</si>
  <si>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</si>
  <si>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</si>
  <si>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</si>
  <si>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</si>
  <si>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</si>
  <si>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</si>
  <si>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</si>
  <si>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</si>
  <si>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</si>
  <si>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</si>
  <si>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</si>
  <si>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</si>
  <si>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</si>
  <si>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</si>
  <si>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</si>
  <si>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</si>
  <si>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</si>
  <si>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</si>
  <si>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</si>
  <si>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</si>
  <si>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</si>
  <si>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</si>
  <si>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</si>
  <si>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</si>
  <si>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</si>
  <si>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</si>
  <si>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</si>
  <si>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</si>
  <si>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</si>
  <si>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</si>
  <si>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</si>
  <si>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</si>
  <si>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</si>
  <si>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</si>
  <si>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</si>
  <si>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</si>
  <si>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</si>
  <si>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</si>
  <si>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</si>
  <si>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</si>
  <si>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</si>
  <si>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</si>
  <si>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</si>
  <si>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</si>
  <si>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</si>
  <si>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</si>
  <si>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</si>
  <si>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</si>
  <si>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</si>
  <si>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</si>
  <si>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</si>
  <si>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</si>
  <si>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</si>
  <si>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</si>
  <si>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</si>
  <si>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</si>
  <si>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</si>
  <si>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</si>
  <si>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</si>
  <si>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</si>
  <si>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</si>
  <si>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</si>
  <si>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</si>
  <si>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</si>
  <si>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</si>
  <si>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</si>
  <si>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</si>
  <si>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</si>
  <si>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</si>
  <si>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</si>
  <si>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</si>
  <si>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</si>
  <si>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</si>
  <si>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</si>
  <si>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</si>
  <si>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</si>
  <si>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</si>
  <si>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</si>
  <si>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</si>
  <si>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</si>
  <si>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</si>
  <si>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</si>
  <si>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</si>
  <si>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</si>
  <si>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</si>
  <si>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</si>
  <si>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</si>
  <si>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</si>
  <si>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</si>
  <si>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</si>
  <si>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</si>
  <si>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</si>
  <si>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</si>
  <si>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</si>
  <si>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</si>
  <si>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</si>
  <si>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</si>
  <si>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</si>
  <si>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</si>
  <si>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</si>
  <si>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</si>
  <si>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</si>
  <si>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</si>
  <si>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</si>
  <si>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</si>
  <si>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</si>
  <si>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</si>
  <si>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</si>
  <si>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</si>
  <si>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</si>
  <si>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</si>
  <si>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</si>
  <si>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</si>
  <si>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</si>
  <si>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</si>
  <si>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</si>
  <si>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</si>
  <si>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</si>
  <si>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</si>
  <si>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</si>
  <si>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</si>
  <si>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</si>
  <si>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</si>
  <si>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</si>
  <si>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</si>
  <si>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</si>
  <si>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</si>
  <si>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</si>
  <si>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</si>
  <si>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</si>
  <si>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</si>
  <si>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</si>
  <si>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</si>
  <si>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</si>
  <si>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</si>
  <si>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</si>
  <si>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</si>
  <si>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</si>
  <si>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</si>
  <si>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</si>
  <si>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</si>
  <si>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</si>
  <si>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</si>
  <si>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</si>
  <si>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</si>
  <si>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</si>
  <si>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</si>
  <si>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</si>
  <si>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</si>
  <si>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</si>
  <si>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</si>
  <si>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</si>
  <si>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</si>
  <si>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</si>
  <si>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</si>
  <si>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</si>
  <si>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</si>
  <si>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</si>
  <si>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</si>
  <si>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</si>
  <si>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</si>
  <si>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</si>
  <si>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</si>
  <si>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</si>
  <si>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</si>
  <si>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</si>
  <si>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</si>
  <si>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</si>
  <si>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</si>
  <si>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</si>
  <si>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</si>
  <si>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</si>
  <si>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</si>
  <si>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</si>
  <si>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</si>
  <si>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</si>
  <si>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</si>
  <si>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</si>
  <si>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</si>
  <si>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</si>
  <si>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</si>
  <si>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</si>
  <si>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</si>
  <si>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</si>
  <si>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</si>
  <si>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</si>
  <si>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</si>
  <si>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</si>
  <si>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</si>
  <si>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</si>
  <si>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</si>
  <si>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</si>
  <si>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</si>
  <si>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</si>
  <si>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</si>
  <si>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</si>
  <si>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</si>
  <si>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</si>
  <si>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</si>
  <si>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</si>
  <si>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</si>
  <si>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</si>
  <si>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</si>
  <si>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</si>
  <si>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</si>
  <si>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</si>
  <si>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</si>
  <si>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</si>
  <si>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</si>
  <si>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</si>
  <si>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</si>
  <si>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</si>
  <si>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</si>
  <si>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</si>
  <si>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</si>
  <si>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</si>
  <si>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</si>
  <si>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</si>
  <si>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</si>
  <si>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</si>
  <si>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</si>
  <si>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</si>
  <si>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</si>
  <si>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</si>
  <si>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</si>
  <si>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</si>
  <si>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</si>
  <si>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</si>
  <si>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</si>
  <si>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</si>
  <si>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</si>
  <si>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</si>
  <si>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</si>
  <si>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</si>
  <si>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</si>
  <si>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</si>
  <si>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</si>
  <si>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</si>
  <si>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</si>
  <si>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</si>
  <si>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</si>
  <si>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</si>
  <si>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</si>
  <si>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</si>
  <si>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</si>
  <si>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</si>
  <si>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</si>
  <si>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</si>
  <si>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</si>
  <si>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</si>
  <si>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</si>
  <si>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</si>
  <si>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</si>
  <si>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</si>
  <si>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</si>
  <si>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</si>
  <si>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</si>
  <si>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</si>
  <si>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</si>
  <si>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</si>
  <si>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</si>
  <si>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</si>
  <si>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</si>
  <si>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</si>
  <si>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</si>
  <si>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</si>
  <si>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</si>
  <si>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</si>
  <si>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</si>
  <si>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</si>
  <si>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</si>
  <si>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</si>
  <si>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</si>
  <si>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</si>
  <si>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</si>
  <si>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</si>
  <si>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</si>
  <si>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</si>
  <si>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</si>
  <si>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</si>
  <si>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</si>
  <si>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</si>
  <si>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</si>
  <si>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</si>
  <si>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</si>
  <si>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</si>
  <si>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</si>
  <si>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</si>
  <si>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</si>
  <si>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</si>
  <si>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</si>
  <si>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</si>
  <si>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</si>
  <si>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</si>
  <si>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</si>
  <si>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</si>
  <si>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</si>
  <si>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</si>
  <si>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</si>
  <si>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</si>
  <si>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</si>
  <si>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</si>
  <si>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</si>
  <si>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</si>
  <si>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</si>
  <si>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</si>
  <si>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</si>
  <si>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</si>
  <si>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</si>
  <si>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</si>
  <si>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</si>
  <si>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</si>
  <si>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</si>
  <si>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</si>
  <si>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</si>
  <si>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</si>
  <si>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</si>
  <si>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</si>
  <si>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</si>
  <si>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</si>
  <si>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</si>
  <si>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</si>
  <si>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</si>
  <si>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</si>
  <si>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</si>
  <si>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</si>
  <si>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</si>
  <si>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</si>
  <si>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</si>
  <si>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</si>
  <si>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</si>
  <si>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</si>
  <si>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</si>
  <si>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</si>
  <si>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</si>
  <si>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</si>
  <si>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</si>
  <si>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</si>
  <si>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</si>
  <si>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</si>
  <si>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</si>
  <si>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</si>
  <si>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</si>
  <si>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</si>
  <si>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</si>
  <si>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</si>
  <si>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</si>
  <si>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</si>
  <si>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</si>
  <si>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</si>
  <si>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</si>
  <si>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</si>
  <si>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</si>
  <si>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</si>
  <si>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</si>
  <si>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</si>
  <si>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</si>
  <si>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</si>
  <si>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</si>
  <si>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</si>
  <si>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</si>
  <si>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</si>
  <si>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</si>
  <si>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</si>
  <si>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</si>
  <si>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</si>
  <si>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</si>
  <si>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</si>
  <si>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</si>
  <si>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</si>
  <si>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</si>
  <si>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</si>
  <si>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</si>
  <si>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</si>
  <si>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</si>
  <si>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</si>
  <si>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</si>
  <si>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</si>
  <si>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</si>
  <si>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</si>
  <si>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</si>
  <si>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</si>
  <si>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</si>
  <si>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</si>
  <si>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</si>
  <si>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</si>
  <si>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</si>
  <si>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</si>
  <si>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</si>
  <si>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</si>
  <si>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</si>
  <si>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</si>
  <si>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</si>
  <si>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</si>
  <si>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</si>
  <si>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</si>
  <si>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</si>
  <si>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</si>
  <si>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</si>
  <si>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</si>
  <si>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</si>
  <si>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</si>
  <si>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</si>
  <si>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</si>
  <si>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</si>
  <si>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</si>
  <si>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</si>
  <si>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</si>
  <si>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</si>
  <si>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</si>
  <si>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</si>
  <si>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</si>
  <si>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</si>
  <si>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</si>
  <si>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</si>
  <si>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</si>
  <si>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</si>
  <si>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</si>
  <si>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</si>
  <si>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</si>
  <si>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</si>
  <si>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</si>
  <si>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</si>
  <si>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</si>
  <si>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</si>
  <si>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</si>
  <si>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</si>
  <si>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</si>
  <si>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</si>
  <si>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</si>
  <si>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</si>
  <si>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</si>
  <si>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</si>
  <si>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</si>
  <si>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</si>
  <si>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</si>
  <si>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</si>
  <si>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</si>
  <si>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</si>
  <si>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</si>
  <si>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</si>
  <si>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</si>
  <si>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</si>
  <si>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</si>
  <si>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</si>
  <si>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</si>
  <si>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</si>
  <si>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</si>
  <si>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</si>
  <si>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</si>
  <si>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</si>
  <si>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</si>
  <si>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</si>
  <si>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</si>
  <si>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</si>
  <si>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</si>
  <si>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</si>
  <si>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</si>
  <si>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</si>
  <si>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</si>
  <si>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</si>
  <si>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</si>
  <si>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</si>
  <si>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</si>
  <si>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</si>
  <si>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</si>
  <si>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</si>
  <si>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</si>
  <si>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</si>
  <si>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</si>
  <si>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</si>
  <si>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</si>
  <si>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</si>
  <si>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</si>
  <si>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</si>
  <si>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</si>
  <si>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</si>
  <si>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</si>
  <si>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</si>
  <si>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</si>
  <si>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</si>
  <si>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</si>
  <si>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</si>
  <si>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</si>
  <si>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</si>
  <si>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</si>
  <si>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</si>
  <si>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</si>
  <si>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</si>
  <si>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</si>
  <si>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</si>
  <si>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</si>
  <si>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</si>
  <si>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</si>
  <si>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</si>
  <si>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</si>
  <si>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</si>
  <si>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</si>
  <si>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</si>
  <si>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</si>
  <si>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</si>
  <si>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</si>
  <si>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</si>
  <si>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</si>
  <si>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</si>
  <si>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</si>
  <si>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</si>
  <si>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</si>
  <si>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</si>
  <si>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</si>
  <si>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</si>
  <si>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</si>
  <si>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</si>
  <si>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</si>
  <si>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</si>
  <si>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</si>
  <si>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</si>
  <si>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</si>
  <si>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</si>
  <si>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</si>
  <si>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</si>
  <si>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</si>
  <si>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</si>
  <si>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</si>
  <si>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</si>
  <si>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</si>
  <si>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</si>
  <si>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</si>
  <si>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</si>
  <si>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</si>
  <si>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</si>
  <si>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</si>
  <si>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</si>
  <si>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</si>
  <si>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</si>
  <si>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</si>
  <si>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</si>
  <si>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</si>
  <si>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</si>
  <si>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</si>
  <si>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</si>
  <si>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</si>
  <si>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</si>
  <si>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</si>
  <si>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</si>
  <si>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</si>
  <si>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</si>
  <si>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</si>
  <si>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</si>
  <si>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</si>
  <si>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</si>
  <si>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</si>
  <si>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</si>
  <si>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</si>
  <si>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</si>
  <si>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</si>
  <si>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</si>
  <si>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</si>
  <si>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</si>
  <si>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</si>
  <si>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</si>
  <si>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</si>
  <si>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</si>
  <si>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</si>
  <si>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</si>
  <si>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</si>
  <si>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</si>
  <si>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</si>
  <si>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</si>
  <si>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</si>
  <si>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</si>
  <si>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</si>
  <si>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</si>
  <si>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</si>
  <si>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</si>
  <si>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</si>
  <si>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</si>
  <si>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</si>
  <si>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</si>
  <si>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</si>
  <si>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</si>
  <si>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</si>
  <si>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</si>
  <si>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</si>
  <si>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</si>
  <si>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</si>
  <si>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</si>
  <si>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</si>
  <si>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</si>
  <si>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</si>
  <si>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</si>
  <si>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</si>
  <si>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</si>
  <si>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</si>
  <si>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</si>
  <si>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</si>
  <si>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</si>
  <si>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</si>
  <si>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</si>
  <si>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</si>
  <si>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</si>
  <si>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</si>
  <si>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</si>
  <si>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</si>
  <si>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</si>
  <si>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</si>
  <si>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</si>
  <si>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</si>
  <si>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</si>
  <si>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</si>
  <si>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</si>
  <si>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</si>
  <si>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</si>
  <si>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</si>
  <si>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</si>
  <si>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</si>
  <si>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</si>
  <si>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</si>
  <si>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</si>
  <si>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</si>
  <si>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</si>
  <si>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</si>
  <si>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</si>
  <si>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</si>
  <si>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</si>
  <si>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</si>
  <si>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</si>
  <si>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</si>
  <si>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</si>
  <si>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</si>
  <si>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</si>
  <si>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</si>
  <si>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</si>
  <si>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</si>
  <si>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</si>
  <si>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</si>
  <si>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</si>
  <si>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</si>
  <si>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</si>
  <si>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</si>
  <si>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</si>
  <si>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</si>
  <si>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</si>
  <si>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</si>
  <si>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</si>
  <si>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</si>
  <si>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</si>
  <si>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</si>
  <si>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</si>
  <si>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</si>
  <si>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</si>
  <si>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</si>
  <si>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</si>
  <si>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</si>
  <si>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</si>
  <si>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</si>
  <si>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</si>
  <si>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</si>
  <si>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</si>
  <si>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</si>
  <si>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</si>
  <si>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</si>
  <si>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</si>
  <si>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</si>
  <si>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</si>
  <si>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</si>
  <si>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</si>
  <si>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</si>
  <si>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</si>
  <si>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</si>
  <si>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</si>
  <si>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</si>
  <si>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</si>
  <si>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</si>
  <si>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</si>
  <si>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</si>
  <si>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</si>
  <si>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</si>
  <si>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</si>
  <si>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</si>
  <si>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</si>
  <si>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</si>
  <si>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</si>
  <si>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</si>
  <si>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</si>
  <si>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</si>
  <si>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</si>
  <si>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</si>
  <si>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</si>
  <si>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</si>
  <si>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</si>
  <si>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</si>
  <si>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</si>
  <si>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</si>
  <si>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</si>
  <si>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</si>
  <si>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</si>
  <si>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</si>
  <si>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</si>
  <si>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</si>
  <si>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</si>
  <si>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</si>
  <si>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</si>
  <si>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</si>
  <si>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</si>
  <si>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</si>
  <si>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</si>
  <si>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</si>
  <si>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</si>
  <si>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</si>
  <si>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</si>
  <si>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</si>
  <si>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</si>
  <si>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</si>
  <si>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</si>
  <si>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</si>
  <si>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</si>
  <si>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</si>
  <si>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</si>
  <si>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</si>
  <si>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</si>
  <si>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</si>
  <si>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</si>
  <si>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</si>
  <si>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</si>
  <si>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</si>
  <si>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</si>
  <si>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</si>
  <si>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</si>
  <si>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</si>
  <si>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</si>
  <si>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</si>
  <si>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</si>
  <si>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</si>
  <si>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</si>
  <si>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</si>
  <si>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</si>
  <si>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</si>
  <si>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</si>
  <si>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</si>
  <si>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</si>
  <si>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</si>
  <si>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</si>
  <si>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</si>
  <si>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</si>
  <si>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</si>
  <si>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</si>
  <si>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</si>
  <si>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</si>
  <si>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</si>
  <si>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</si>
  <si>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</si>
  <si>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</si>
  <si>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</si>
  <si>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</si>
  <si>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</si>
  <si>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</si>
  <si>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</si>
  <si>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</si>
  <si>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</si>
  <si>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</si>
  <si>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</si>
  <si>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</si>
  <si>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</si>
  <si>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</si>
  <si>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</si>
  <si>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</si>
  <si>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</si>
  <si>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</si>
  <si>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</si>
  <si>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</si>
  <si>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</si>
  <si>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</si>
  <si>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</si>
  <si>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</si>
  <si>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</si>
  <si>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</si>
  <si>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</si>
  <si>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</si>
  <si>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</si>
  <si>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</si>
  <si>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</si>
  <si>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</si>
  <si>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</si>
  <si>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</si>
  <si>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</si>
  <si>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</si>
  <si>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</si>
  <si>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</si>
  <si>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</si>
  <si>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</si>
  <si>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</si>
  <si>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</si>
  <si>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</si>
  <si>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</si>
  <si>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</si>
  <si>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</si>
  <si>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</si>
  <si>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</si>
  <si>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</si>
  <si>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</si>
  <si>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</si>
  <si>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</si>
  <si>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</si>
  <si>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</si>
  <si>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</si>
  <si>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</si>
  <si>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</si>
  <si>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</si>
  <si>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</si>
  <si>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</si>
  <si>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</si>
  <si>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</si>
  <si>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</si>
  <si>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</si>
  <si>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</si>
  <si>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</si>
  <si>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</si>
  <si>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</si>
  <si>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</si>
  <si>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</si>
  <si>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</si>
  <si>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</si>
  <si>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</si>
  <si>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</si>
  <si>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</si>
  <si>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</si>
  <si>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</si>
  <si>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</si>
  <si>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</si>
  <si>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</si>
  <si>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</si>
  <si>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</si>
  <si>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</si>
  <si>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</si>
  <si>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</si>
  <si>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</si>
  <si>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</si>
  <si>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</si>
  <si>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</si>
  <si>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</si>
  <si>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</si>
  <si>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</si>
  <si>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</si>
  <si>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</si>
  <si>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</si>
  <si>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</si>
  <si>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</si>
  <si>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</si>
  <si>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</si>
  <si>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</si>
  <si>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</si>
  <si>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</si>
  <si>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</si>
  <si>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</si>
  <si>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</si>
  <si>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</si>
  <si>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</si>
  <si>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</si>
  <si>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</si>
  <si>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</si>
  <si>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</si>
  <si>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</si>
  <si>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</si>
  <si>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</si>
  <si>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</si>
  <si>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</si>
  <si>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</si>
  <si>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</si>
  <si>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</si>
  <si>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</si>
  <si>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</si>
  <si>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</si>
  <si>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</si>
  <si>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</si>
  <si>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</si>
  <si>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</si>
  <si>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</si>
  <si>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</si>
  <si>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</si>
  <si>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</si>
  <si>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</si>
  <si>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</si>
  <si>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</si>
  <si>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</si>
  <si>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</si>
  <si>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</si>
  <si>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</si>
  <si>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</si>
  <si>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</si>
  <si>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</si>
  <si>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</si>
  <si>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</si>
  <si>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</si>
  <si>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</si>
  <si>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</si>
  <si>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</si>
  <si>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</si>
  <si>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</si>
  <si>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</si>
  <si>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</si>
  <si>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</si>
  <si>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</si>
  <si>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</si>
  <si>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</si>
  <si>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</si>
  <si>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</si>
  <si>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</si>
  <si>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</si>
  <si>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</si>
  <si>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</si>
  <si>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</si>
  <si>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</si>
  <si>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</si>
  <si>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</si>
  <si>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</si>
  <si>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</si>
  <si>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</si>
  <si>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</si>
  <si>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</si>
  <si>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</si>
  <si>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</si>
  <si>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</si>
  <si>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</si>
  <si>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</si>
  <si>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</si>
  <si>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</si>
  <si>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</si>
  <si>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</si>
  <si>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</si>
  <si>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</si>
  <si>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</si>
  <si>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</si>
  <si>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</si>
  <si>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</si>
  <si>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</si>
  <si>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</si>
  <si>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</si>
  <si>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</si>
  <si>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</si>
  <si>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</si>
  <si>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</si>
  <si>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</si>
  <si>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</si>
  <si>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</si>
  <si>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</si>
  <si>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</si>
  <si>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</si>
  <si>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</si>
  <si>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</si>
  <si>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</si>
  <si>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</si>
  <si>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</si>
  <si>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</si>
  <si>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</si>
  <si>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</si>
  <si>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</si>
  <si>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</si>
  <si>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</si>
  <si>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</si>
  <si>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</si>
  <si>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</si>
  <si>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</si>
  <si>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</si>
  <si>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</si>
  <si>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</si>
  <si>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</si>
  <si>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</si>
  <si>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</si>
  <si>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</si>
  <si>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</si>
  <si>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</si>
  <si>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</si>
  <si>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</si>
  <si>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</si>
  <si>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</si>
  <si>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</si>
  <si>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</si>
  <si>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</si>
  <si>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</si>
  <si>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</si>
  <si>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</si>
  <si>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</si>
  <si>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</si>
  <si>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</si>
  <si>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</si>
  <si>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</si>
  <si>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</si>
  <si>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</si>
  <si>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</si>
  <si>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</si>
  <si>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</si>
  <si>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</si>
  <si>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</si>
  <si>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</si>
  <si>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</si>
  <si>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</si>
  <si>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</si>
  <si>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</si>
  <si>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</si>
  <si>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</si>
  <si>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</si>
  <si>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</si>
  <si>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</si>
  <si>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</si>
  <si>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</si>
  <si>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</si>
  <si>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</si>
  <si>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</si>
  <si>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</si>
  <si>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</si>
  <si>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</si>
  <si>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</si>
  <si>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</si>
  <si>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</si>
  <si>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</si>
  <si>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</si>
  <si>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</si>
  <si>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</si>
  <si>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</si>
  <si>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</si>
  <si>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</si>
  <si>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</si>
  <si>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</si>
  <si>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</si>
  <si>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</si>
  <si>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</si>
  <si>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</si>
  <si>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</si>
  <si>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</si>
  <si>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</si>
  <si>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</si>
  <si>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</si>
  <si>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</si>
  <si>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</si>
  <si>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</si>
  <si>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</si>
  <si>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</si>
  <si>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</si>
  <si>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</si>
  <si>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</si>
  <si>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</si>
  <si>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</si>
  <si>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</si>
  <si>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</si>
  <si>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</si>
  <si>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</si>
  <si>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</si>
  <si>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</si>
  <si>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</si>
  <si>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</si>
  <si>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</si>
  <si>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</si>
  <si>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</si>
  <si>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</si>
  <si>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</si>
  <si>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</si>
  <si>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</si>
  <si>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</si>
  <si>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</si>
  <si>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</si>
  <si>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</si>
  <si>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</si>
  <si>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</si>
  <si>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</si>
  <si>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</si>
  <si>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</si>
  <si>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</si>
  <si>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</si>
  <si>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</si>
  <si>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</si>
  <si>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</si>
  <si>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</si>
  <si>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</si>
  <si>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</si>
  <si>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</si>
  <si>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</si>
  <si>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</si>
  <si>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</si>
  <si>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</si>
  <si>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</si>
  <si>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</si>
  <si>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</si>
  <si>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</si>
  <si>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</si>
  <si>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</si>
  <si>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</si>
  <si>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</si>
  <si>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</si>
  <si>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</si>
  <si>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</si>
  <si>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</si>
  <si>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</si>
  <si>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</si>
  <si>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</si>
  <si>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</si>
  <si>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</si>
  <si>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</si>
  <si>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</si>
  <si>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</si>
  <si>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</si>
  <si>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</si>
  <si>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</si>
  <si>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</si>
  <si>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</si>
  <si>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</si>
  <si>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</si>
  <si>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</si>
  <si>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</si>
  <si>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</si>
  <si>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</si>
  <si>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</si>
  <si>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</si>
  <si>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</si>
  <si>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</si>
  <si>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</si>
  <si>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</si>
  <si>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</si>
  <si>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</si>
  <si>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</si>
  <si>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</si>
  <si>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</si>
  <si>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</si>
  <si>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</si>
  <si>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</si>
  <si>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</si>
  <si>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</si>
  <si>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</si>
  <si>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</si>
  <si>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</si>
  <si>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</si>
  <si>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</si>
  <si>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</si>
  <si>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</si>
  <si>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</si>
  <si>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</si>
  <si>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</si>
  <si>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</si>
  <si>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</si>
  <si>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</si>
  <si>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</si>
  <si>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</si>
  <si>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</si>
  <si>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</si>
  <si>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</si>
  <si>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</si>
  <si>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</si>
  <si>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</si>
  <si>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</si>
  <si>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</si>
  <si>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</si>
  <si>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</si>
  <si>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</si>
  <si>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</si>
  <si>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</si>
  <si>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</si>
  <si>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</si>
  <si>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</si>
  <si>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</si>
  <si>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</si>
  <si>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</si>
  <si>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</si>
  <si>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</si>
  <si>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</si>
  <si>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</si>
  <si>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</si>
  <si>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</si>
  <si>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</si>
  <si>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</si>
  <si>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</si>
  <si>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</si>
  <si>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</si>
  <si>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</si>
  <si>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</si>
  <si>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</si>
  <si>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</si>
  <si>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</si>
  <si>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</si>
  <si>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</si>
  <si>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</si>
  <si>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</si>
  <si>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</si>
  <si>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</si>
  <si>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</si>
  <si>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</si>
  <si>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</si>
  <si>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</si>
  <si>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</si>
  <si>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</si>
  <si>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</si>
  <si>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</si>
  <si>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</si>
  <si>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</si>
  <si>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</si>
  <si>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</si>
  <si>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</si>
  <si>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</si>
  <si>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</si>
  <si>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</si>
  <si>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</si>
  <si>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</si>
  <si>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</si>
  <si>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</si>
  <si>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</si>
  <si>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</si>
  <si>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</si>
  <si>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</si>
  <si>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</si>
  <si>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</si>
  <si>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</si>
  <si>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</si>
  <si>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</si>
  <si>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</si>
  <si>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</si>
  <si>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</si>
  <si>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</si>
  <si>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</si>
  <si>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</si>
  <si>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</si>
  <si>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</si>
  <si>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</si>
  <si>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</si>
  <si>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</si>
  <si>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</si>
  <si>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</si>
  <si>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</si>
  <si>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</si>
  <si>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</si>
  <si>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</si>
  <si>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</si>
  <si>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</si>
  <si>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</si>
  <si>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</si>
  <si>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</si>
  <si>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</si>
  <si>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</si>
  <si>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</si>
  <si>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</si>
  <si>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</si>
  <si>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</si>
  <si>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</si>
  <si>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</si>
  <si>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</si>
  <si>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</si>
  <si>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</si>
  <si>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</si>
  <si>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</si>
  <si>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</si>
  <si>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</si>
  <si>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</si>
  <si>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</si>
  <si>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</si>
  <si>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</si>
  <si>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</si>
  <si>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</si>
  <si>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</si>
  <si>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</si>
  <si>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</si>
  <si>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</si>
  <si>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</si>
  <si>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</si>
  <si>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</si>
  <si>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</si>
  <si>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</si>
  <si>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</si>
  <si>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</si>
  <si>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</si>
  <si>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</si>
  <si>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</si>
  <si>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</si>
  <si>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</si>
  <si>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</si>
  <si>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</si>
  <si>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</si>
  <si>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</si>
  <si>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</si>
  <si>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</si>
  <si>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</si>
  <si>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</si>
  <si>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</si>
  <si>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</si>
  <si>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</si>
  <si>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</si>
  <si>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</si>
  <si>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</si>
  <si>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</si>
  <si>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</si>
  <si>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</si>
  <si>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</si>
  <si>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</si>
  <si>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</si>
  <si>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</si>
  <si>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</si>
  <si>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</si>
  <si>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</si>
  <si>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</si>
  <si>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</si>
  <si>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</si>
  <si>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</si>
  <si>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</si>
  <si>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</si>
  <si>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</si>
  <si>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</si>
  <si>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</si>
  <si>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</si>
  <si>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</si>
  <si>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</si>
  <si>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</si>
  <si>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</si>
  <si>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</si>
  <si>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</si>
  <si>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</si>
  <si>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</si>
  <si>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</si>
  <si>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</si>
  <si>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</si>
  <si>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</si>
  <si>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</si>
  <si>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</si>
  <si>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</si>
  <si>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</si>
  <si>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</si>
  <si>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</si>
  <si>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</si>
  <si>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</si>
  <si>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</si>
  <si>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</si>
  <si>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</si>
  <si>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</si>
  <si>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</si>
  <si>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</si>
  <si>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</si>
  <si>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</si>
  <si>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</si>
  <si>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</si>
  <si>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</si>
  <si>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</si>
  <si>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</si>
  <si>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</si>
  <si>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</si>
  <si>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</si>
  <si>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</si>
  <si>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</si>
  <si>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</si>
  <si>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</si>
  <si>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</si>
  <si>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</si>
  <si>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</si>
  <si>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</si>
  <si>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</si>
  <si>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</si>
  <si>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</si>
  <si>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</si>
  <si>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</si>
  <si>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</si>
  <si>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</si>
  <si>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</si>
  <si>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</si>
  <si>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</si>
  <si>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</si>
  <si>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</si>
  <si>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</si>
  <si>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</si>
  <si>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</si>
  <si>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</si>
  <si>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</si>
  <si>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</si>
  <si>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</si>
  <si>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</si>
  <si>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</si>
  <si>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</si>
  <si>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</si>
  <si>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</si>
  <si>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</si>
  <si>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</si>
  <si>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</si>
  <si>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</si>
  <si>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</si>
  <si>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</si>
  <si>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</si>
  <si>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</si>
  <si>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</si>
  <si>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</si>
  <si>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</si>
  <si>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</si>
  <si>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</si>
  <si>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</si>
  <si>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</si>
  <si>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</si>
  <si>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</si>
  <si>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</si>
  <si>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</si>
  <si>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</si>
  <si>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</si>
  <si>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</si>
  <si>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</si>
  <si>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</si>
  <si>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</si>
  <si>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</si>
  <si>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</si>
  <si>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</si>
  <si>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</si>
  <si>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</si>
  <si>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</si>
  <si>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</si>
  <si>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</si>
  <si>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</si>
  <si>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</si>
  <si>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</si>
  <si>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</si>
  <si>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</si>
  <si>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</si>
  <si>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</si>
  <si>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</si>
  <si>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</si>
  <si>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</si>
  <si>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</si>
  <si>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</si>
  <si>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</si>
  <si>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</si>
  <si>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</si>
  <si>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</si>
  <si>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</si>
  <si>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</si>
  <si>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</si>
  <si>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</si>
  <si>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</si>
  <si>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</si>
  <si>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</si>
  <si>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</si>
  <si>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</si>
  <si>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</si>
  <si>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</si>
  <si>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</si>
  <si>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</si>
  <si>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</si>
  <si>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</si>
  <si>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</si>
  <si>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</si>
  <si>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</si>
  <si>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</si>
  <si>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</si>
  <si>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</si>
  <si>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</si>
  <si>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</si>
  <si>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</si>
  <si>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</si>
  <si>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</si>
  <si>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</si>
  <si>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</si>
  <si>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</si>
  <si>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</si>
  <si>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</si>
  <si>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</si>
  <si>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</si>
  <si>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</si>
  <si>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</si>
  <si>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</si>
  <si>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</si>
  <si>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</si>
  <si>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</si>
  <si>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</si>
  <si>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</si>
  <si>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</si>
  <si>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</si>
  <si>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</si>
  <si>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</si>
  <si>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</si>
  <si>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</si>
  <si>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</si>
  <si>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</si>
  <si>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</si>
  <si>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</si>
  <si>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</si>
  <si>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</si>
  <si>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</si>
  <si>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</si>
  <si>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</si>
  <si>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</si>
  <si>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</si>
  <si>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</si>
  <si>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</si>
  <si>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</si>
  <si>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</si>
  <si>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</si>
  <si>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</si>
  <si>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</si>
  <si>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</si>
  <si>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</si>
  <si>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</si>
  <si>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</si>
  <si>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</si>
  <si>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</si>
  <si>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</si>
  <si>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</si>
  <si>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</si>
  <si>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</si>
  <si>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</si>
  <si>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</si>
  <si>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</si>
  <si>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</si>
  <si>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</si>
  <si>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Cut-off Date: 30.06.2023</t>
  </si>
  <si>
    <t>Reporting Date: 31.08.2023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</si>
</sst>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0">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1639</v>
      </c>
      <c r="G9" s="6"/>
      <c r="H9" s="6"/>
      <c r="I9" s="6"/>
      <c r="J9" s="7"/>
    </row>
    <row r="10" spans="2:10" ht="21" x14ac:dyDescent="0.25">
      <c r="B10" s="5"/>
      <c r="C10" s="6"/>
      <c r="D10" s="6"/>
      <c r="E10" s="6"/>
      <c r="F10" s="12" t="s">
        <v>1638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45107</v>
      </c>
      <c r="E17" s="55"/>
      <c r="F17" s="55"/>
      <c r="H17" s="48"/>
      <c r="L17" s="48"/>
      <c r="M17" s="48"/>
    </row>
    <row r="18" spans="1:13" outlineLevel="1" x14ac:dyDescent="0.25">
      <c r="A18" s="50" t="s">
        <v>85</v>
      </c>
      <c r="B18" s="64" t="s">
        <v>86</v>
      </c>
      <c r="C18" s="50" t="s">
        <v>1608</v>
      </c>
      <c r="E18" s="55"/>
      <c r="F18" s="55"/>
      <c r="H18" s="48"/>
      <c r="L18" s="48"/>
      <c r="M18" s="48"/>
    </row>
    <row r="19" spans="1:13" outlineLevel="1" x14ac:dyDescent="0.25">
      <c r="A19" s="50" t="s">
        <v>87</v>
      </c>
      <c r="B19" s="64" t="s">
        <v>88</v>
      </c>
      <c r="C19" s="50" t="s">
        <v>1609</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1610</v>
      </c>
      <c r="D27" s="66"/>
      <c r="E27" s="66"/>
      <c r="F27" s="66"/>
      <c r="H27" s="48"/>
      <c r="L27" s="48"/>
      <c r="M27" s="48"/>
    </row>
    <row r="28" spans="1:13" x14ac:dyDescent="0.25">
      <c r="A28" s="50" t="s">
        <v>96</v>
      </c>
      <c r="B28" s="155" t="s">
        <v>1524</v>
      </c>
      <c r="C28" s="143" t="s">
        <v>1610</v>
      </c>
      <c r="D28" s="66"/>
      <c r="E28" s="66"/>
      <c r="F28" s="66"/>
      <c r="H28" s="48"/>
      <c r="L28" s="48"/>
      <c r="M28" s="48"/>
    </row>
    <row r="29" spans="1:13" x14ac:dyDescent="0.25">
      <c r="A29" s="50" t="s">
        <v>98</v>
      </c>
      <c r="B29" s="65" t="s">
        <v>97</v>
      </c>
      <c r="C29" s="50" t="s">
        <v>1610</v>
      </c>
      <c r="E29" s="66"/>
      <c r="F29" s="66"/>
      <c r="H29" s="48"/>
      <c r="L29" s="48"/>
      <c r="M29" s="48"/>
    </row>
    <row r="30" spans="1:13" ht="30" outlineLevel="1" x14ac:dyDescent="0.25">
      <c r="A30" s="50" t="s">
        <v>100</v>
      </c>
      <c r="B30" s="65" t="s">
        <v>99</v>
      </c>
      <c r="C30" s="50" t="s">
        <v>1611</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10864</v>
      </c>
      <c r="F38" s="66"/>
      <c r="H38" s="48"/>
      <c r="L38" s="48"/>
      <c r="M38" s="48"/>
    </row>
    <row r="39" spans="1:14" x14ac:dyDescent="0.25">
      <c r="A39" s="50" t="s">
        <v>108</v>
      </c>
      <c r="B39" s="66" t="s">
        <v>109</v>
      </c>
      <c r="C39" s="124">
        <v>9090</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0.1451595159515951</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10615.991983800001</v>
      </c>
      <c r="E53" s="73"/>
      <c r="F53" s="129">
        <f>IF($C$58=0,"",IF(C53="[for completion]","",C53/$C$58))</f>
        <v>0.97717229538002159</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248</v>
      </c>
      <c r="E56" s="73"/>
      <c r="F56" s="129">
        <f>IF($C$58=0,"",IF(C56="[for completion]","",C56/$C$58))</f>
        <v>2.2827704619978441E-2</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10863.991983800001</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23.1</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8.3002359800000001</v>
      </c>
      <c r="D70" s="127" t="s">
        <v>815</v>
      </c>
      <c r="E70" s="46"/>
      <c r="F70" s="129">
        <f t="shared" ref="F70:F76" si="1">IF($C$77=0,"",IF(C70="[for completion]","",C70/$C$77))</f>
        <v>7.8186686659028628E-4</v>
      </c>
      <c r="G70" s="129" t="str">
        <f>IF($D$77=0,"",IF(D70="[Mark as ND1 if not relevant]","",D70/$D$77))</f>
        <v/>
      </c>
      <c r="H70" s="48"/>
      <c r="L70" s="48"/>
      <c r="M70" s="48"/>
      <c r="N70" s="78"/>
    </row>
    <row r="71" spans="1:14" x14ac:dyDescent="0.25">
      <c r="A71" s="50" t="s">
        <v>155</v>
      </c>
      <c r="B71" s="46" t="s">
        <v>1026</v>
      </c>
      <c r="C71" s="124">
        <v>6.6402281799999994</v>
      </c>
      <c r="D71" s="127" t="s">
        <v>815</v>
      </c>
      <c r="E71" s="46"/>
      <c r="F71" s="129">
        <f t="shared" si="1"/>
        <v>6.2549720430251168E-4</v>
      </c>
      <c r="G71" s="129" t="str">
        <f t="shared" ref="G71:G76" si="2">IF($D$77=0,"",IF(D71="[Mark as ND1 if not relevant]","",D71/$D$77))</f>
        <v/>
      </c>
      <c r="H71" s="48"/>
      <c r="L71" s="48"/>
      <c r="M71" s="48"/>
      <c r="N71" s="78"/>
    </row>
    <row r="72" spans="1:14" x14ac:dyDescent="0.25">
      <c r="A72" s="50" t="s">
        <v>156</v>
      </c>
      <c r="B72" s="46" t="s">
        <v>1027</v>
      </c>
      <c r="C72" s="124">
        <v>16.922266330000003</v>
      </c>
      <c r="D72" s="127" t="s">
        <v>815</v>
      </c>
      <c r="E72" s="46"/>
      <c r="F72" s="129">
        <f t="shared" si="1"/>
        <v>1.5940461672323929E-3</v>
      </c>
      <c r="G72" s="129" t="str">
        <f t="shared" si="2"/>
        <v/>
      </c>
      <c r="H72" s="48"/>
      <c r="L72" s="48"/>
      <c r="M72" s="48"/>
      <c r="N72" s="78"/>
    </row>
    <row r="73" spans="1:14" x14ac:dyDescent="0.25">
      <c r="A73" s="50" t="s">
        <v>157</v>
      </c>
      <c r="B73" s="46" t="s">
        <v>1028</v>
      </c>
      <c r="C73" s="124">
        <v>17.18274641</v>
      </c>
      <c r="D73" s="127" t="s">
        <v>815</v>
      </c>
      <c r="E73" s="46"/>
      <c r="F73" s="129">
        <f t="shared" si="1"/>
        <v>1.6185829086514947E-3</v>
      </c>
      <c r="G73" s="129" t="str">
        <f t="shared" si="2"/>
        <v/>
      </c>
      <c r="H73" s="48"/>
      <c r="L73" s="48"/>
      <c r="M73" s="48"/>
      <c r="N73" s="78"/>
    </row>
    <row r="74" spans="1:14" x14ac:dyDescent="0.25">
      <c r="A74" s="50" t="s">
        <v>158</v>
      </c>
      <c r="B74" s="46" t="s">
        <v>1029</v>
      </c>
      <c r="C74" s="124">
        <v>29.683758389999984</v>
      </c>
      <c r="D74" s="127" t="s">
        <v>815</v>
      </c>
      <c r="E74" s="46"/>
      <c r="F74" s="129">
        <f t="shared" si="1"/>
        <v>2.7961550993171169E-3</v>
      </c>
      <c r="G74" s="129" t="str">
        <f t="shared" si="2"/>
        <v/>
      </c>
      <c r="H74" s="48"/>
      <c r="L74" s="48"/>
      <c r="M74" s="48"/>
      <c r="N74" s="78"/>
    </row>
    <row r="75" spans="1:14" x14ac:dyDescent="0.25">
      <c r="A75" s="50" t="s">
        <v>159</v>
      </c>
      <c r="B75" s="46" t="s">
        <v>1030</v>
      </c>
      <c r="C75" s="124">
        <v>462.94695356000011</v>
      </c>
      <c r="D75" s="127" t="s">
        <v>815</v>
      </c>
      <c r="E75" s="46"/>
      <c r="F75" s="129">
        <f t="shared" si="1"/>
        <v>4.3608746166934408E-2</v>
      </c>
      <c r="G75" s="129" t="str">
        <f t="shared" si="2"/>
        <v/>
      </c>
      <c r="H75" s="48"/>
      <c r="L75" s="48"/>
      <c r="M75" s="48"/>
      <c r="N75" s="78"/>
    </row>
    <row r="76" spans="1:14" x14ac:dyDescent="0.25">
      <c r="A76" s="50" t="s">
        <v>160</v>
      </c>
      <c r="B76" s="46" t="s">
        <v>1031</v>
      </c>
      <c r="C76" s="124">
        <v>10074.243649519987</v>
      </c>
      <c r="D76" s="127" t="s">
        <v>815</v>
      </c>
      <c r="E76" s="46"/>
      <c r="F76" s="129">
        <f t="shared" si="1"/>
        <v>0.94897510558697173</v>
      </c>
      <c r="G76" s="129" t="str">
        <f t="shared" si="2"/>
        <v/>
      </c>
      <c r="H76" s="48"/>
      <c r="L76" s="48"/>
      <c r="M76" s="48"/>
      <c r="N76" s="78"/>
    </row>
    <row r="77" spans="1:14" x14ac:dyDescent="0.25">
      <c r="A77" s="50" t="s">
        <v>161</v>
      </c>
      <c r="B77" s="82" t="s">
        <v>140</v>
      </c>
      <c r="C77" s="125">
        <f>SUM(C70:C76)</f>
        <v>10615.919838369988</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2.72</v>
      </c>
      <c r="D89" s="127">
        <v>3.72</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644000000</v>
      </c>
      <c r="D93" s="124">
        <v>0</v>
      </c>
      <c r="E93" s="46"/>
      <c r="F93" s="129">
        <f>IF($C$100=0,"",IF(C93="[for completion]","",IF(C93="","",C93/$C$100)))</f>
        <v>7.0847084708470842E-2</v>
      </c>
      <c r="G93" s="129">
        <f>IF($D$100=0,"",IF(D93="[Mark as ND1 if not relevant]","",IF(D93="","",D93/$D$100)))</f>
        <v>0</v>
      </c>
      <c r="H93" s="48"/>
      <c r="L93" s="48"/>
      <c r="M93" s="48"/>
      <c r="N93" s="78"/>
    </row>
    <row r="94" spans="1:14" x14ac:dyDescent="0.25">
      <c r="A94" s="50" t="s">
        <v>183</v>
      </c>
      <c r="B94" s="46" t="s">
        <v>1026</v>
      </c>
      <c r="C94" s="124">
        <v>2696000000</v>
      </c>
      <c r="D94" s="124">
        <f t="shared" ref="D94:D99" si="5">C93</f>
        <v>644000000</v>
      </c>
      <c r="E94" s="46"/>
      <c r="F94" s="129">
        <f t="shared" ref="F94:F99" si="6">IF($C$100=0,"",IF(C94="[for completion]","",IF(C94="","",C94/$C$100)))</f>
        <v>0.29658965896589656</v>
      </c>
      <c r="G94" s="129">
        <f t="shared" ref="G94:G99" si="7">IF($D$100=0,"",IF(D94="[Mark as ND1 if not relevant]","",IF(D94="","",D94/$D$100)))</f>
        <v>7.0847084708470842E-2</v>
      </c>
      <c r="H94" s="48"/>
      <c r="L94" s="48"/>
      <c r="M94" s="48"/>
      <c r="N94" s="78"/>
    </row>
    <row r="95" spans="1:14" x14ac:dyDescent="0.25">
      <c r="A95" s="50" t="s">
        <v>184</v>
      </c>
      <c r="B95" s="46" t="s">
        <v>1027</v>
      </c>
      <c r="C95" s="124">
        <v>0</v>
      </c>
      <c r="D95" s="124">
        <f t="shared" si="5"/>
        <v>2696000000</v>
      </c>
      <c r="E95" s="46"/>
      <c r="F95" s="129">
        <f t="shared" si="6"/>
        <v>0</v>
      </c>
      <c r="G95" s="129">
        <f t="shared" si="7"/>
        <v>0.29658965896589656</v>
      </c>
      <c r="H95" s="48"/>
      <c r="L95" s="48"/>
      <c r="M95" s="48"/>
      <c r="N95" s="78"/>
    </row>
    <row r="96" spans="1:14" x14ac:dyDescent="0.25">
      <c r="A96" s="50" t="s">
        <v>185</v>
      </c>
      <c r="B96" s="46" t="s">
        <v>1028</v>
      </c>
      <c r="C96" s="124">
        <v>4750000000</v>
      </c>
      <c r="D96" s="124">
        <f t="shared" si="5"/>
        <v>0</v>
      </c>
      <c r="E96" s="46"/>
      <c r="F96" s="129">
        <f t="shared" si="6"/>
        <v>0.52255225522552251</v>
      </c>
      <c r="G96" s="129">
        <f t="shared" si="7"/>
        <v>0</v>
      </c>
      <c r="H96" s="48"/>
      <c r="L96" s="48"/>
      <c r="M96" s="48"/>
      <c r="N96" s="78"/>
    </row>
    <row r="97" spans="1:14" x14ac:dyDescent="0.25">
      <c r="A97" s="50" t="s">
        <v>186</v>
      </c>
      <c r="B97" s="46" t="s">
        <v>1029</v>
      </c>
      <c r="C97" s="124">
        <v>0</v>
      </c>
      <c r="D97" s="124">
        <f t="shared" si="5"/>
        <v>4750000000</v>
      </c>
      <c r="E97" s="46"/>
      <c r="F97" s="129">
        <f t="shared" si="6"/>
        <v>0</v>
      </c>
      <c r="G97" s="129">
        <f t="shared" si="7"/>
        <v>0.52255225522552251</v>
      </c>
      <c r="H97" s="48"/>
      <c r="L97" s="48"/>
      <c r="M97" s="48"/>
    </row>
    <row r="98" spans="1:14" x14ac:dyDescent="0.25">
      <c r="A98" s="50" t="s">
        <v>187</v>
      </c>
      <c r="B98" s="46" t="s">
        <v>1030</v>
      </c>
      <c r="C98" s="124">
        <v>1000000000</v>
      </c>
      <c r="D98" s="124">
        <f t="shared" si="5"/>
        <v>0</v>
      </c>
      <c r="E98" s="46"/>
      <c r="F98" s="129">
        <f t="shared" si="6"/>
        <v>0.11001100110011001</v>
      </c>
      <c r="G98" s="129">
        <f t="shared" si="7"/>
        <v>0</v>
      </c>
      <c r="H98" s="48"/>
      <c r="L98" s="48"/>
      <c r="M98" s="48"/>
    </row>
    <row r="99" spans="1:14" x14ac:dyDescent="0.25">
      <c r="A99" s="50" t="s">
        <v>188</v>
      </c>
      <c r="B99" s="46" t="s">
        <v>1031</v>
      </c>
      <c r="C99" s="124">
        <v>0</v>
      </c>
      <c r="D99" s="124">
        <f t="shared" si="5"/>
        <v>1000000000</v>
      </c>
      <c r="E99" s="46"/>
      <c r="F99" s="129">
        <f t="shared" si="6"/>
        <v>0</v>
      </c>
      <c r="G99" s="129">
        <f t="shared" si="7"/>
        <v>0.11001100110011001</v>
      </c>
      <c r="H99" s="48"/>
      <c r="L99" s="48"/>
      <c r="M99" s="48"/>
    </row>
    <row r="100" spans="1:14" x14ac:dyDescent="0.25">
      <c r="A100" s="50" t="s">
        <v>189</v>
      </c>
      <c r="B100" s="82" t="s">
        <v>140</v>
      </c>
      <c r="C100" s="125">
        <f>SUM(C93:C99)</f>
        <v>9090000000</v>
      </c>
      <c r="D100" s="125">
        <f>SUM(D93:D99)</f>
        <v>9090000000</v>
      </c>
      <c r="E100" s="66"/>
      <c r="F100" s="130">
        <f>SUM(F93:F99)</f>
        <v>0.99999999999999989</v>
      </c>
      <c r="G100" s="130">
        <f>SUM(G93:G99)</f>
        <v>0.99999999999999989</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92</v>
      </c>
      <c r="D102" s="125"/>
      <c r="E102" s="66"/>
      <c r="F102" s="129">
        <f>IF($C$100=0,"",IF(C102="[for completion]","",C102/$C$100))</f>
        <v>1.0121012101210121E-8</v>
      </c>
      <c r="G102" s="129">
        <f>IF($D$100=0,"",IF(D102="[for completion]","",D102/$D$100))</f>
        <v>0</v>
      </c>
      <c r="H102" s="48"/>
      <c r="L102" s="48"/>
      <c r="M102" s="48"/>
    </row>
    <row r="103" spans="1:14" outlineLevel="1" x14ac:dyDescent="0.25">
      <c r="A103" s="50" t="s">
        <v>192</v>
      </c>
      <c r="B103" s="83" t="s">
        <v>167</v>
      </c>
      <c r="C103" s="125">
        <v>120</v>
      </c>
      <c r="D103" s="125"/>
      <c r="E103" s="66"/>
      <c r="F103" s="129">
        <f>IF($C$100=0,"",IF(C103="[for completion]","",C103/$C$100))</f>
        <v>1.3201320132013201E-8</v>
      </c>
      <c r="G103" s="129">
        <f>IF($D$100=0,"",IF(D103="[for completion]","",D103/$D$100))</f>
        <v>0</v>
      </c>
      <c r="H103" s="48"/>
      <c r="L103" s="48"/>
      <c r="M103" s="48"/>
    </row>
    <row r="104" spans="1:14" outlineLevel="1" x14ac:dyDescent="0.25">
      <c r="A104" s="50" t="s">
        <v>193</v>
      </c>
      <c r="B104" s="83" t="s">
        <v>169</v>
      </c>
      <c r="C104" s="125">
        <v>2000</v>
      </c>
      <c r="D104" s="125"/>
      <c r="E104" s="66"/>
      <c r="F104" s="129">
        <f>IF($C$100=0,"",IF(C104="[for completion]","",C104/$C$100))</f>
        <v>2.2002200220022002E-7</v>
      </c>
      <c r="G104" s="129">
        <f>IF($D$100=0,"",IF(D104="[for completion]","",D104/$D$100))</f>
        <v>0</v>
      </c>
      <c r="H104" s="48"/>
      <c r="L104" s="48"/>
      <c r="M104" s="48"/>
    </row>
    <row r="105" spans="1:14" outlineLevel="1" x14ac:dyDescent="0.25">
      <c r="A105" s="50" t="s">
        <v>194</v>
      </c>
      <c r="B105" s="83" t="s">
        <v>171</v>
      </c>
      <c r="C105" s="125">
        <v>0</v>
      </c>
      <c r="D105" s="125"/>
      <c r="E105" s="66"/>
      <c r="F105" s="129">
        <f>IF($C$100=0,"",IF(C105="[for completion]","",C105/$C$100))</f>
        <v>0</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10864</v>
      </c>
      <c r="D124" s="124">
        <f>C124</f>
        <v>10864</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10864</v>
      </c>
      <c r="D130" s="124">
        <f>SUM(D112:D129)</f>
        <v>10864</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9090</v>
      </c>
      <c r="D150" s="124">
        <f>C150</f>
        <v>9090</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9090</v>
      </c>
      <c r="D156" s="124">
        <f>SUM(D138:D155)</f>
        <v>9090</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9090</v>
      </c>
      <c r="D165" s="124">
        <f>C165</f>
        <v>9090</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9090</v>
      </c>
      <c r="D167" s="132">
        <f>SUM(D164:D166)</f>
        <v>9090</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159</v>
      </c>
      <c r="D174" s="63"/>
      <c r="E174" s="55"/>
      <c r="F174" s="129">
        <f>IF($C$179=0,"",IF(C174="[for completion]","",C174/$C$179))</f>
        <v>0.6411290322580645</v>
      </c>
      <c r="G174" s="74"/>
      <c r="H174" s="48"/>
      <c r="L174" s="48"/>
      <c r="M174" s="48"/>
      <c r="N174" s="78"/>
    </row>
    <row r="175" spans="1:14" ht="30.75" customHeight="1" x14ac:dyDescent="0.25">
      <c r="A175" s="50" t="s">
        <v>9</v>
      </c>
      <c r="B175" s="66" t="s">
        <v>989</v>
      </c>
      <c r="C175" s="124">
        <v>25</v>
      </c>
      <c r="E175" s="76"/>
      <c r="F175" s="129">
        <f>IF($C$179=0,"",IF(C175="[for completion]","",C175/$C$179))</f>
        <v>0.10080645161290322</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64</v>
      </c>
      <c r="E177" s="76"/>
      <c r="F177" s="129">
        <f t="shared" ref="F177:F187" si="16">IF($C$179=0,"",IF(C177="[for completion]","",C177/$C$179))</f>
        <v>0.25806451612903225</v>
      </c>
      <c r="G177" s="74"/>
      <c r="H177" s="48"/>
      <c r="L177" s="48"/>
      <c r="M177" s="48"/>
      <c r="N177" s="78"/>
    </row>
    <row r="178" spans="1:14" x14ac:dyDescent="0.25">
      <c r="A178" s="50" t="s">
        <v>279</v>
      </c>
      <c r="B178" s="66" t="s">
        <v>138</v>
      </c>
      <c r="C178" s="124">
        <v>0</v>
      </c>
      <c r="E178" s="76"/>
      <c r="F178" s="129">
        <f t="shared" si="16"/>
        <v>0</v>
      </c>
      <c r="G178" s="74"/>
      <c r="H178" s="48"/>
      <c r="L178" s="48"/>
      <c r="M178" s="48"/>
      <c r="N178" s="78"/>
    </row>
    <row r="179" spans="1:14" x14ac:dyDescent="0.25">
      <c r="A179" s="50" t="s">
        <v>10</v>
      </c>
      <c r="B179" s="82" t="s">
        <v>140</v>
      </c>
      <c r="C179" s="125">
        <f>SUM(C174:C178)</f>
        <v>248</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f>+C174+C177</f>
        <v>223</v>
      </c>
      <c r="E193" s="73"/>
      <c r="F193" s="129">
        <f t="shared" ref="F193:F206" si="17">IF($C$208=0,"",IF(C193="[for completion]","",C193/$C$208))</f>
        <v>0.89919354838709675</v>
      </c>
      <c r="G193" s="74"/>
      <c r="H193" s="48"/>
      <c r="L193" s="48"/>
      <c r="M193" s="48"/>
      <c r="N193" s="78"/>
    </row>
    <row r="194" spans="1:14" x14ac:dyDescent="0.25">
      <c r="A194" s="50" t="s">
        <v>303</v>
      </c>
      <c r="B194" s="66" t="s">
        <v>304</v>
      </c>
      <c r="C194" s="124">
        <v>25</v>
      </c>
      <c r="E194" s="76"/>
      <c r="F194" s="129">
        <f t="shared" si="17"/>
        <v>0.10080645161290322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248</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248</v>
      </c>
      <c r="E217" s="86"/>
      <c r="F217" s="129">
        <f>IF($C$38=0,"",IF(C217="[for completion]","",IF(C217="","",C217/$C$38)))</f>
        <v>2.2827687776141383E-2</v>
      </c>
      <c r="G217" s="129">
        <f>IF($C$39=0,"",IF(C217="[for completion]","",IF(C217="","",C217/$C$39)))</f>
        <v>2.7282728272827284E-2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248</v>
      </c>
      <c r="E220" s="86"/>
      <c r="F220" s="123">
        <f>SUM(F217:F219)</f>
        <v>2.2827687776141383E-2</v>
      </c>
      <c r="G220" s="123">
        <f>SUM(G217:G219)</f>
        <v>2.7282728272827284E-2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1610</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1612</v>
      </c>
      <c r="D242"/>
      <c r="E242"/>
      <c r="F242"/>
      <c r="G242"/>
      <c r="H242" s="48"/>
      <c r="K242"/>
      <c r="L242"/>
      <c r="M242"/>
      <c r="N242"/>
    </row>
    <row r="243" spans="1:14" outlineLevel="1" x14ac:dyDescent="0.25">
      <c r="A243" s="50" t="s">
        <v>1259</v>
      </c>
      <c r="B243" s="50" t="s">
        <v>1080</v>
      </c>
      <c r="C243" s="89" t="s">
        <v>1613</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10615.991983800001</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10615.991983800001</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5159</v>
      </c>
      <c r="D28" s="50" t="s">
        <v>818</v>
      </c>
      <c r="F28" s="50">
        <f>IF(AND(C28="[For completion]",D28="[For completion]"),"[For completion]",SUM(C28:D28))</f>
        <v>5159</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1.2E-2</v>
      </c>
      <c r="D36" s="121" t="s">
        <v>818</v>
      </c>
      <c r="E36" s="137"/>
      <c r="F36" s="121">
        <f>C36</f>
        <v>1.2E-2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1614</v>
      </c>
      <c r="C99" s="121">
        <v>0.11303268631540866</v>
      </c>
      <c r="D99" s="121"/>
      <c r="E99" s="121"/>
      <c r="F99" s="121"/>
      <c r="G99" s="50"/>
    </row>
    <row r="100" spans="1:7" x14ac:dyDescent="0.25">
      <c r="A100" s="50" t="s">
        <v>575</v>
      </c>
      <c r="B100" s="66" t="s">
        <v>1615</v>
      </c>
      <c r="C100" s="121">
        <v>8.3998275964461064E-3</v>
      </c>
      <c r="D100" s="121"/>
      <c r="E100" s="121"/>
      <c r="F100" s="121"/>
      <c r="G100" s="50"/>
    </row>
    <row r="101" spans="1:7" x14ac:dyDescent="0.25">
      <c r="A101" s="50" t="s">
        <v>576</v>
      </c>
      <c r="B101" s="66" t="s">
        <v>1616</v>
      </c>
      <c r="C101" s="121">
        <v>3.9507270390654802E-3</v>
      </c>
      <c r="D101" s="121"/>
      <c r="E101" s="121"/>
      <c r="F101" s="121"/>
      <c r="G101" s="50"/>
    </row>
    <row r="102" spans="1:7" x14ac:dyDescent="0.25">
      <c r="A102" s="50" t="s">
        <v>577</v>
      </c>
      <c r="B102" s="66" t="s">
        <v>1617</v>
      </c>
      <c r="C102" s="121">
        <v>8.2551330675322693E-3</v>
      </c>
      <c r="D102" s="121"/>
      <c r="E102" s="121"/>
      <c r="F102" s="121"/>
      <c r="G102" s="50"/>
    </row>
    <row r="103" spans="1:7" x14ac:dyDescent="0.25">
      <c r="A103" s="50" t="s">
        <v>578</v>
      </c>
      <c r="B103" s="66" t="s">
        <v>1618</v>
      </c>
      <c r="C103" s="121">
        <v>0.70700348318025885</v>
      </c>
      <c r="D103" s="121"/>
      <c r="E103" s="121"/>
      <c r="F103" s="121"/>
      <c r="G103" s="50"/>
    </row>
    <row r="104" spans="1:7" x14ac:dyDescent="0.25">
      <c r="A104" s="50" t="s">
        <v>579</v>
      </c>
      <c r="B104" s="66" t="s">
        <v>1619</v>
      </c>
      <c r="C104" s="121">
        <v>6.0736607841511431E-3</v>
      </c>
      <c r="D104" s="121"/>
      <c r="E104" s="121"/>
      <c r="F104" s="121"/>
      <c r="G104" s="50"/>
    </row>
    <row r="105" spans="1:7" x14ac:dyDescent="0.25">
      <c r="A105" s="50" t="s">
        <v>580</v>
      </c>
      <c r="B105" s="66" t="s">
        <v>1620</v>
      </c>
      <c r="C105" s="121">
        <v>5.2767890444622243E-3</v>
      </c>
      <c r="D105" s="121"/>
      <c r="E105" s="121"/>
      <c r="F105" s="121"/>
      <c r="G105" s="50"/>
    </row>
    <row r="106" spans="1:7" x14ac:dyDescent="0.25">
      <c r="A106" s="50" t="s">
        <v>581</v>
      </c>
      <c r="B106" s="66" t="s">
        <v>1621</v>
      </c>
      <c r="C106" s="121">
        <v>1.3472654293512493E-2</v>
      </c>
      <c r="D106" s="121"/>
      <c r="E106" s="121"/>
      <c r="F106" s="121"/>
      <c r="G106" s="50"/>
    </row>
    <row r="107" spans="1:7" x14ac:dyDescent="0.25">
      <c r="A107" s="50" t="s">
        <v>582</v>
      </c>
      <c r="B107" s="66" t="s">
        <v>1622</v>
      </c>
      <c r="C107" s="121">
        <v>9.4442898070521045E-2</v>
      </c>
      <c r="D107" s="121"/>
      <c r="E107" s="121"/>
      <c r="F107" s="121"/>
      <c r="G107" s="50"/>
    </row>
    <row r="108" spans="1:7" x14ac:dyDescent="0.25">
      <c r="A108" s="50" t="s">
        <v>583</v>
      </c>
      <c r="B108" s="66" t="s">
        <v>1623</v>
      </c>
      <c r="C108" s="121">
        <v>2.2513613621699808E-2</v>
      </c>
      <c r="D108" s="121"/>
      <c r="E108" s="121"/>
      <c r="F108" s="121"/>
      <c r="G108" s="50"/>
    </row>
    <row r="109" spans="1:7" x14ac:dyDescent="0.25">
      <c r="A109" s="50" t="s">
        <v>584</v>
      </c>
      <c r="B109" s="66" t="s">
        <v>1624</v>
      </c>
      <c r="C109" s="121">
        <v>1.7578526986942001E-2</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0.23</v>
      </c>
      <c r="D160" s="121" t="s">
        <v>818</v>
      </c>
      <c r="E160" s="122"/>
      <c r="F160" s="121">
        <v>0.24</v>
      </c>
    </row>
    <row r="161" spans="1:7" x14ac:dyDescent="0.25">
      <c r="A161" s="50" t="s">
        <v>620</v>
      </c>
      <c r="B161" s="50" t="s">
        <v>621</v>
      </c>
      <c r="C161" s="121">
        <v>0.77</v>
      </c>
      <c r="D161" s="121" t="s">
        <v>818</v>
      </c>
      <c r="E161" s="122"/>
      <c r="F161" s="121">
        <v>0.76</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0.17118726679637736</v>
      </c>
      <c r="D170" s="121" t="s">
        <v>818</v>
      </c>
      <c r="E170" s="122"/>
      <c r="F170" s="121">
        <v>0.24377856992899691</v>
      </c>
    </row>
    <row r="171" spans="1:7" x14ac:dyDescent="0.25">
      <c r="A171" s="50" t="s">
        <v>632</v>
      </c>
      <c r="B171" s="46" t="s">
        <v>633</v>
      </c>
      <c r="C171" s="121">
        <v>0.23811931842150524</v>
      </c>
      <c r="D171" s="121" t="s">
        <v>818</v>
      </c>
      <c r="E171" s="122"/>
      <c r="F171" s="121">
        <v>0.22845641498526253</v>
      </c>
    </row>
    <row r="172" spans="1:7" x14ac:dyDescent="0.25">
      <c r="A172" s="50" t="s">
        <v>634</v>
      </c>
      <c r="B172" s="46" t="s">
        <v>635</v>
      </c>
      <c r="C172" s="121">
        <v>0.164486093959439</v>
      </c>
      <c r="D172" s="121" t="s">
        <v>818</v>
      </c>
      <c r="E172" s="121"/>
      <c r="F172" s="121">
        <v>0.14773985801075978</v>
      </c>
    </row>
    <row r="173" spans="1:7" x14ac:dyDescent="0.25">
      <c r="A173" s="50" t="s">
        <v>636</v>
      </c>
      <c r="B173" s="46" t="s">
        <v>637</v>
      </c>
      <c r="C173" s="121">
        <v>0.17335517898584368</v>
      </c>
      <c r="D173" s="121" t="s">
        <v>818</v>
      </c>
      <c r="E173" s="121"/>
      <c r="F173" s="121">
        <v>0.14493087421253456</v>
      </c>
    </row>
    <row r="174" spans="1:7" x14ac:dyDescent="0.25">
      <c r="A174" s="50" t="s">
        <v>638</v>
      </c>
      <c r="B174" s="46" t="s">
        <v>639</v>
      </c>
      <c r="C174" s="121">
        <v>0.2528521418368348</v>
      </c>
      <c r="D174" s="121" t="s">
        <v>818</v>
      </c>
      <c r="E174" s="121"/>
      <c r="F174" s="121">
        <v>0.23509428286244627</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2.0000000000000001E-4</v>
      </c>
      <c r="D180" s="144" t="s">
        <v>818</v>
      </c>
      <c r="E180" s="122"/>
      <c r="F180" s="144">
        <f>C180</f>
        <v>2.0000000000000001E-4</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2057.7615785617368</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1625</v>
      </c>
      <c r="C190" s="124">
        <v>725872.61713000003</v>
      </c>
      <c r="D190" s="138">
        <v>1515</v>
      </c>
      <c r="E190" s="63"/>
      <c r="F190" s="129">
        <f>IF($C$214=0,"",IF(C190="[for completion]","",IF(C190="","",C190/$C$214)))</f>
        <v>6.8375857031853074E-2</v>
      </c>
      <c r="G190" s="129">
        <f>IF($D$214=0,"",IF(D190="[for completion]","",IF(D190="","",D190/$D$214)))</f>
        <v>0.29366156231827872</v>
      </c>
    </row>
    <row r="191" spans="1:7" x14ac:dyDescent="0.25">
      <c r="A191" s="50" t="s">
        <v>658</v>
      </c>
      <c r="B191" s="66" t="s">
        <v>1626</v>
      </c>
      <c r="C191" s="124">
        <v>2217038.7513299985</v>
      </c>
      <c r="D191" s="138">
        <v>1491</v>
      </c>
      <c r="E191" s="63"/>
      <c r="F191" s="129">
        <f t="shared" ref="F191:F213" si="1">IF($C$214=0,"",IF(C191="[for completion]","",IF(C191="","",C191/$C$214)))</f>
        <v>0.2088409469066233</v>
      </c>
      <c r="G191" s="129">
        <f t="shared" ref="G191:G213" si="2">IF($D$214=0,"",IF(D191="[for completion]","",IF(D191="","",D191/$D$214)))</f>
        <v>0.28900949796472186</v>
      </c>
    </row>
    <row r="192" spans="1:7" x14ac:dyDescent="0.25">
      <c r="A192" s="50" t="s">
        <v>659</v>
      </c>
      <c r="B192" s="66" t="s">
        <v>1627</v>
      </c>
      <c r="C192" s="124">
        <v>2513465.1902499977</v>
      </c>
      <c r="D192" s="138">
        <v>1023</v>
      </c>
      <c r="E192" s="63"/>
      <c r="F192" s="129">
        <f t="shared" si="1"/>
        <v>0.23676376880365765</v>
      </c>
      <c r="G192" s="129">
        <f t="shared" si="2"/>
        <v>0.19829424307036247</v>
      </c>
    </row>
    <row r="193" spans="1:7" x14ac:dyDescent="0.25">
      <c r="A193" s="50" t="s">
        <v>660</v>
      </c>
      <c r="B193" s="66" t="s">
        <v>1628</v>
      </c>
      <c r="C193" s="124">
        <v>2036555.8013100051</v>
      </c>
      <c r="D193" s="138">
        <v>593</v>
      </c>
      <c r="E193" s="63"/>
      <c r="F193" s="129">
        <f t="shared" si="1"/>
        <v>0.19183978706669508</v>
      </c>
      <c r="G193" s="129">
        <f t="shared" si="2"/>
        <v>0.11494475673580151</v>
      </c>
    </row>
    <row r="194" spans="1:7" x14ac:dyDescent="0.25">
      <c r="A194" s="50" t="s">
        <v>661</v>
      </c>
      <c r="B194" s="66" t="s">
        <v>1629</v>
      </c>
      <c r="C194" s="124">
        <v>1158111.2694700002</v>
      </c>
      <c r="D194" s="138">
        <v>257</v>
      </c>
      <c r="E194" s="63"/>
      <c r="F194" s="129">
        <f t="shared" si="1"/>
        <v>0.10909193806118829</v>
      </c>
      <c r="G194" s="129">
        <f t="shared" si="2"/>
        <v>4.9815855786005038E-2</v>
      </c>
    </row>
    <row r="195" spans="1:7" x14ac:dyDescent="0.25">
      <c r="A195" s="50" t="s">
        <v>662</v>
      </c>
      <c r="B195" s="66" t="s">
        <v>1630</v>
      </c>
      <c r="C195" s="124">
        <v>1964876.2088800003</v>
      </c>
      <c r="D195" s="138">
        <v>280</v>
      </c>
      <c r="E195" s="63"/>
      <c r="F195" s="129">
        <f t="shared" si="1"/>
        <v>0.18508770212998266</v>
      </c>
      <c r="G195" s="129">
        <f t="shared" si="2"/>
        <v>5.4274084124830396E-2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10615919.838370001</v>
      </c>
      <c r="D214" s="73">
        <f>SUM(D190:D213)</f>
        <v>5159</v>
      </c>
      <c r="E214" s="114"/>
      <c r="F214" s="139">
        <f>SUM(F190:F213)</f>
        <v>1</v>
      </c>
      <c r="G214" s="139">
        <f>SUM(G190:G213)</f>
        <v>0.99999999999999989</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0.57499999999999996</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1855.5889155099997</v>
      </c>
      <c r="D219" s="138">
        <v>1746</v>
      </c>
      <c r="F219" s="129">
        <f t="shared" ref="F219:F233" si="3">IF($C$227=0,"",IF(C219="[for completion]","",C219/$C$227))</f>
        <v>0.17479304137199594</v>
      </c>
      <c r="G219" s="129">
        <f t="shared" ref="G219:G233" si="4">IF($D$227=0,"",IF(D219="[for completion]","",D219/$D$227))</f>
        <v>0.33843768172126382</v>
      </c>
    </row>
    <row r="220" spans="1:7" x14ac:dyDescent="0.25">
      <c r="A220" s="50" t="s">
        <v>688</v>
      </c>
      <c r="B220" s="50" t="s">
        <v>689</v>
      </c>
      <c r="C220" s="124">
        <v>1288.2428980199991</v>
      </c>
      <c r="D220" s="138">
        <v>680</v>
      </c>
      <c r="F220" s="129">
        <f t="shared" si="3"/>
        <v>0.12135009661280562</v>
      </c>
      <c r="G220" s="129">
        <f t="shared" si="4"/>
        <v>0.13180849001744524</v>
      </c>
    </row>
    <row r="221" spans="1:7" x14ac:dyDescent="0.25">
      <c r="A221" s="50" t="s">
        <v>690</v>
      </c>
      <c r="B221" s="50" t="s">
        <v>691</v>
      </c>
      <c r="C221" s="124">
        <v>2282.5825836400004</v>
      </c>
      <c r="D221" s="138">
        <v>977</v>
      </c>
      <c r="F221" s="129">
        <f t="shared" si="3"/>
        <v>0.21501505459657608</v>
      </c>
      <c r="G221" s="129">
        <f t="shared" si="4"/>
        <v>0.18937778639271177</v>
      </c>
    </row>
    <row r="222" spans="1:7" x14ac:dyDescent="0.25">
      <c r="A222" s="50" t="s">
        <v>692</v>
      </c>
      <c r="B222" s="50" t="s">
        <v>693</v>
      </c>
      <c r="C222" s="124">
        <v>2921.1459012499981</v>
      </c>
      <c r="D222" s="138">
        <v>1004</v>
      </c>
      <c r="F222" s="129">
        <f t="shared" si="3"/>
        <v>0.27516653721252288</v>
      </c>
      <c r="G222" s="129">
        <f t="shared" si="4"/>
        <v>0.19461135879046326</v>
      </c>
    </row>
    <row r="223" spans="1:7" x14ac:dyDescent="0.25">
      <c r="A223" s="50" t="s">
        <v>694</v>
      </c>
      <c r="B223" s="50" t="s">
        <v>695</v>
      </c>
      <c r="C223" s="124">
        <v>1565.5502835799989</v>
      </c>
      <c r="D223" s="138">
        <v>517</v>
      </c>
      <c r="F223" s="129">
        <f t="shared" si="3"/>
        <v>0.14747193907036682</v>
      </c>
      <c r="G223" s="129">
        <f t="shared" si="4"/>
        <v>0.10021321961620469</v>
      </c>
    </row>
    <row r="224" spans="1:7" x14ac:dyDescent="0.25">
      <c r="A224" s="50" t="s">
        <v>696</v>
      </c>
      <c r="B224" s="50" t="s">
        <v>697</v>
      </c>
      <c r="C224" s="124">
        <v>421.39493282999996</v>
      </c>
      <c r="D224" s="138">
        <v>151</v>
      </c>
      <c r="F224" s="129">
        <f t="shared" si="3"/>
        <v>3.9694622721897103E-2</v>
      </c>
      <c r="G224" s="129">
        <f t="shared" si="4"/>
        <v>2.9269238224462105E-2</v>
      </c>
    </row>
    <row r="225" spans="1:7" x14ac:dyDescent="0.25">
      <c r="A225" s="50" t="s">
        <v>698</v>
      </c>
      <c r="B225" s="50" t="s">
        <v>699</v>
      </c>
      <c r="C225" s="124">
        <v>153.43554546999999</v>
      </c>
      <c r="D225" s="138">
        <v>46</v>
      </c>
      <c r="F225" s="129">
        <f t="shared" si="3"/>
        <v>1.4453344392769922E-2</v>
      </c>
      <c r="G225" s="129">
        <f t="shared" si="4"/>
        <v>8.9164566776507078E-3</v>
      </c>
    </row>
    <row r="226" spans="1:7" x14ac:dyDescent="0.25">
      <c r="A226" s="50" t="s">
        <v>700</v>
      </c>
      <c r="B226" s="50" t="s">
        <v>701</v>
      </c>
      <c r="C226" s="124">
        <v>127.97877806999998</v>
      </c>
      <c r="D226" s="138">
        <v>38</v>
      </c>
      <c r="F226" s="129">
        <f t="shared" si="3"/>
        <v>1.2055364021065388E-2</v>
      </c>
      <c r="G226" s="129">
        <f t="shared" si="4"/>
        <v>7.3657685597984107E-3</v>
      </c>
    </row>
    <row r="227" spans="1:7" x14ac:dyDescent="0.25">
      <c r="A227" s="50" t="s">
        <v>702</v>
      </c>
      <c r="B227" s="75" t="s">
        <v>140</v>
      </c>
      <c r="C227" s="124">
        <f>SUM(C219:C226)</f>
        <v>10615.919838369999</v>
      </c>
      <c r="D227" s="138">
        <f>SUM(D219:D226)</f>
        <v>5159</v>
      </c>
      <c r="F227" s="121">
        <f>SUM(F219:F226)</f>
        <v>0.99999999999999967</v>
      </c>
      <c r="G227" s="121">
        <f>SUM(G219:G226)</f>
        <v>1</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0.51139999999999997</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2698.2349600299995</v>
      </c>
      <c r="D241" s="138">
        <v>2386</v>
      </c>
      <c r="F241" s="129">
        <f>IF($C$249=0,"",IF(C241="[Mark as ND1 if not relevant]","",C241/$C$249))</f>
        <v>0.25416873913059757</v>
      </c>
      <c r="G241" s="129">
        <f>IF($D$249=0,"",IF(D241="[Mark as ND1 if not relevant]","",D241/$D$249))</f>
        <v>0.46249273114944756</v>
      </c>
    </row>
    <row r="242" spans="1:7" x14ac:dyDescent="0.25">
      <c r="A242" s="50" t="s">
        <v>721</v>
      </c>
      <c r="B242" s="50" t="s">
        <v>689</v>
      </c>
      <c r="C242" s="124">
        <v>1904.0879415599995</v>
      </c>
      <c r="D242" s="138">
        <v>852</v>
      </c>
      <c r="F242" s="129">
        <f t="shared" ref="F242:F248" si="5">IF($C$249=0,"",IF(C242="[Mark as ND1 if not relevant]","",C242/$C$249))</f>
        <v>0.17936155986011657</v>
      </c>
      <c r="G242" s="129">
        <f t="shared" ref="G242:G248" si="6">IF($D$249=0,"",IF(D242="[Mark as ND1 if not relevant]","",D242/$D$249))</f>
        <v>0.16514828455126962</v>
      </c>
    </row>
    <row r="243" spans="1:7" x14ac:dyDescent="0.25">
      <c r="A243" s="50" t="s">
        <v>722</v>
      </c>
      <c r="B243" s="50" t="s">
        <v>691</v>
      </c>
      <c r="C243" s="124">
        <v>2576.3857883699993</v>
      </c>
      <c r="D243" s="138">
        <v>914</v>
      </c>
      <c r="F243" s="129">
        <f t="shared" si="5"/>
        <v>0.24269077268819936</v>
      </c>
      <c r="G243" s="129">
        <f t="shared" si="6"/>
        <v>0.17716611746462493</v>
      </c>
    </row>
    <row r="244" spans="1:7" x14ac:dyDescent="0.25">
      <c r="A244" s="50" t="s">
        <v>723</v>
      </c>
      <c r="B244" s="50" t="s">
        <v>693</v>
      </c>
      <c r="C244" s="124">
        <v>2343.3718964400009</v>
      </c>
      <c r="D244" s="138">
        <v>692</v>
      </c>
      <c r="F244" s="129">
        <f t="shared" si="5"/>
        <v>0.22074129534872311</v>
      </c>
      <c r="G244" s="129">
        <f t="shared" si="6"/>
        <v>0.1341345221942237</v>
      </c>
    </row>
    <row r="245" spans="1:7" x14ac:dyDescent="0.25">
      <c r="A245" s="50" t="s">
        <v>724</v>
      </c>
      <c r="B245" s="50" t="s">
        <v>695</v>
      </c>
      <c r="C245" s="124">
        <v>894.70155505000002</v>
      </c>
      <c r="D245" s="138">
        <v>250</v>
      </c>
      <c r="F245" s="129">
        <f t="shared" si="5"/>
        <v>8.4279230502118718E-2</v>
      </c>
      <c r="G245" s="129">
        <f t="shared" si="6"/>
        <v>4.8459003682884277E-2</v>
      </c>
    </row>
    <row r="246" spans="1:7" x14ac:dyDescent="0.25">
      <c r="A246" s="50" t="s">
        <v>725</v>
      </c>
      <c r="B246" s="50" t="s">
        <v>697</v>
      </c>
      <c r="C246" s="124">
        <v>127.60064364000002</v>
      </c>
      <c r="D246" s="138">
        <v>36</v>
      </c>
      <c r="F246" s="129">
        <f t="shared" si="5"/>
        <v>1.2019744457640161E-2</v>
      </c>
      <c r="G246" s="129">
        <f t="shared" si="6"/>
        <v>6.978096530335336E-3</v>
      </c>
    </row>
    <row r="247" spans="1:7" x14ac:dyDescent="0.25">
      <c r="A247" s="50" t="s">
        <v>726</v>
      </c>
      <c r="B247" s="50" t="s">
        <v>699</v>
      </c>
      <c r="C247" s="124">
        <v>56.391512010000007</v>
      </c>
      <c r="D247" s="138">
        <v>19</v>
      </c>
      <c r="F247" s="129">
        <f t="shared" si="5"/>
        <v>5.3119760575225418E-3</v>
      </c>
      <c r="G247" s="129">
        <f t="shared" si="6"/>
        <v>3.6828842798992054E-3</v>
      </c>
    </row>
    <row r="248" spans="1:7" x14ac:dyDescent="0.25">
      <c r="A248" s="50" t="s">
        <v>727</v>
      </c>
      <c r="B248" s="50" t="s">
        <v>701</v>
      </c>
      <c r="C248" s="124">
        <v>15.145541269999999</v>
      </c>
      <c r="D248" s="138">
        <v>10</v>
      </c>
      <c r="F248" s="129">
        <f t="shared" si="5"/>
        <v>1.426681955082047E-3</v>
      </c>
      <c r="G248" s="129">
        <f t="shared" si="6"/>
        <v>1.9383601473153711E-3</v>
      </c>
    </row>
    <row r="249" spans="1:7" x14ac:dyDescent="0.25">
      <c r="A249" s="50" t="s">
        <v>728</v>
      </c>
      <c r="B249" s="75" t="s">
        <v>140</v>
      </c>
      <c r="C249" s="124">
        <f>SUM(C241:C248)</f>
        <v>10615.919838369999</v>
      </c>
      <c r="D249" s="138">
        <f>SUM(D241:D248)</f>
        <v>5159</v>
      </c>
      <c r="F249" s="121">
        <f>SUM(F241:F248)</f>
        <v>1.0000000000000002</v>
      </c>
      <c r="G249" s="121">
        <f>SUM(G241:G248)</f>
        <v>1</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0.99539226506229406</v>
      </c>
      <c r="E260" s="114"/>
      <c r="F260" s="114"/>
      <c r="G260" s="114"/>
    </row>
    <row r="261" spans="1:14" x14ac:dyDescent="0.25">
      <c r="A261" s="50" t="s">
        <v>741</v>
      </c>
      <c r="B261" s="50" t="s">
        <v>742</v>
      </c>
      <c r="C261" s="121">
        <v>0</v>
      </c>
      <c r="E261" s="114"/>
      <c r="F261" s="114"/>
    </row>
    <row r="262" spans="1:14" x14ac:dyDescent="0.25">
      <c r="A262" s="50" t="s">
        <v>743</v>
      </c>
      <c r="B262" s="50" t="s">
        <v>744</v>
      </c>
      <c r="C262" s="121">
        <v>2.8064960369288037E-3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1.8012389007771865E-3</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0.89176384663088926</v>
      </c>
      <c r="E277" s="48"/>
      <c r="F277" s="48"/>
    </row>
    <row r="278" spans="1:7" x14ac:dyDescent="0.25">
      <c r="A278" s="50" t="s">
        <v>761</v>
      </c>
      <c r="B278" s="50" t="s">
        <v>762</v>
      </c>
      <c r="C278" s="121"/>
      <c r="E278" s="48"/>
      <c r="F278" s="48"/>
    </row>
    <row r="279" spans="1:7" x14ac:dyDescent="0.25">
      <c r="A279" s="50" t="s">
        <v>763</v>
      </c>
      <c r="B279" s="50" t="s">
        <v>138</v>
      </c>
      <c r="C279" s="121">
        <v>0.10823615336911072</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1631</v>
      </c>
      <c r="C287" s="124">
        <v>75.192425960000008</v>
      </c>
      <c r="D287" s="50" t="s">
        <v>821</v>
      </c>
      <c r="E287" s="55"/>
      <c r="F287" s="129">
        <f>IF($C$305=0,"",IF(C287="[For completion]","",C287/$C$305))</f>
        <v>7.0829873534110329E-3</v>
      </c>
      <c r="G287" s="129" t="str">
        <f>IF($D$305=0,"",IF(D287="[For completion]","",D287/$D$305))</f>
        <v/>
      </c>
    </row>
    <row r="288" spans="1:7" customFormat="1" x14ac:dyDescent="0.25">
      <c r="A288" s="50" t="s">
        <v>1137</v>
      </c>
      <c r="B288" s="66" t="s">
        <v>1632</v>
      </c>
      <c r="C288" s="124">
        <v>1753.0920650399996</v>
      </c>
      <c r="D288" s="50" t="s">
        <v>821</v>
      </c>
      <c r="E288" s="55"/>
      <c r="F288" s="129">
        <f t="shared" ref="F288:F304" si="9">IF($C$305=0,"",IF(C288="[For completion]","",C288/$C$305))</f>
        <v>0.16513802776690659</v>
      </c>
      <c r="G288" s="129" t="str">
        <f t="shared" ref="G288:G304" si="10">IF($D$305=0,"",IF(D288="[For completion]","",D288/$D$305))</f>
        <v/>
      </c>
    </row>
    <row r="289" spans="1:7" customFormat="1" x14ac:dyDescent="0.25">
      <c r="A289" s="50" t="s">
        <v>1138</v>
      </c>
      <c r="B289" s="66" t="s">
        <v>1633</v>
      </c>
      <c r="C289" s="124">
        <v>984.20528574999992</v>
      </c>
      <c r="D289" s="50" t="s">
        <v>821</v>
      </c>
      <c r="E289" s="55"/>
      <c r="F289" s="129">
        <f t="shared" si="9"/>
        <v>9.271031627355597E-2</v>
      </c>
      <c r="G289" s="129" t="str">
        <f t="shared" si="10"/>
        <v/>
      </c>
    </row>
    <row r="290" spans="1:7" customFormat="1" x14ac:dyDescent="0.25">
      <c r="A290" s="50" t="s">
        <v>1139</v>
      </c>
      <c r="B290" s="66" t="s">
        <v>1634</v>
      </c>
      <c r="C290" s="124">
        <v>1938.9423966400007</v>
      </c>
      <c r="D290" s="50" t="s">
        <v>821</v>
      </c>
      <c r="E290" s="55"/>
      <c r="F290" s="129">
        <f t="shared" si="9"/>
        <v>0.18264478501730205</v>
      </c>
      <c r="G290" s="129" t="str">
        <f t="shared" si="10"/>
        <v/>
      </c>
    </row>
    <row r="291" spans="1:7" customFormat="1" x14ac:dyDescent="0.25">
      <c r="A291" s="50" t="s">
        <v>1140</v>
      </c>
      <c r="B291" s="66" t="s">
        <v>1635</v>
      </c>
      <c r="C291" s="124">
        <v>2071.5558562399992</v>
      </c>
      <c r="D291" s="50" t="s">
        <v>821</v>
      </c>
      <c r="E291" s="55"/>
      <c r="F291" s="129">
        <f t="shared" si="9"/>
        <v>0.19513672746026237</v>
      </c>
      <c r="G291" s="129" t="str">
        <f t="shared" si="10"/>
        <v/>
      </c>
    </row>
    <row r="292" spans="1:7" customFormat="1" x14ac:dyDescent="0.25">
      <c r="A292" s="50" t="s">
        <v>1141</v>
      </c>
      <c r="B292" s="66" t="s">
        <v>1636</v>
      </c>
      <c r="C292" s="124">
        <v>781.17307484000003</v>
      </c>
      <c r="D292" s="50" t="s">
        <v>821</v>
      </c>
      <c r="E292" s="55"/>
      <c r="F292" s="129">
        <f t="shared" si="9"/>
        <v>7.3585057793724221E-2</v>
      </c>
      <c r="G292" s="129" t="str">
        <f t="shared" si="10"/>
        <v/>
      </c>
    </row>
    <row r="293" spans="1:7" customFormat="1" x14ac:dyDescent="0.25">
      <c r="A293" s="50" t="s">
        <v>1142</v>
      </c>
      <c r="B293" s="66" t="s">
        <v>1637</v>
      </c>
      <c r="C293" s="124">
        <v>2494.9269466899996</v>
      </c>
      <c r="D293" s="50" t="s">
        <v>821</v>
      </c>
      <c r="E293" s="55"/>
      <c r="F293" s="129">
        <f t="shared" si="9"/>
        <v>0.23501750057233647</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516.83178721000002</v>
      </c>
      <c r="D304" s="50" t="s">
        <v>821</v>
      </c>
      <c r="E304" s="55"/>
      <c r="F304" s="129">
        <f t="shared" si="9"/>
        <v>4.8684597762501183E-2</v>
      </c>
      <c r="G304" s="129" t="str">
        <f t="shared" si="10"/>
        <v/>
      </c>
    </row>
    <row r="305" spans="1:7" customFormat="1" x14ac:dyDescent="0.25">
      <c r="A305" s="50" t="s">
        <v>1154</v>
      </c>
      <c r="B305" s="66" t="s">
        <v>140</v>
      </c>
      <c r="C305" s="124">
        <f>SUM(C287:C304)</f>
        <v>10615.91983837</v>
      </c>
      <c r="D305" s="50">
        <f>SUM(D287:D304)</f>
        <v>0</v>
      </c>
      <c r="E305" s="55"/>
      <c r="F305" s="137">
        <f>SUM(F287:F304)</f>
        <v>1</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2023-09-04T10:00:48Z</dcterms:modified>
</cp:coreProperties>
</file>