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S:\Boligkreditt\HTT-Template\FSBB 31.12.2023\"/>
    </mc:Choice>
  </mc:AlternateContent>
  <xr:revisionPtr revIDLastSave="0" documentId="13_ncr:1_{77C41D50-68D3-41E5-81A7-4B4211B0F7A0}" xr6:coauthVersionLast="47" xr6:coauthVersionMax="47" xr10:uidLastSave="{00000000-0000-0000-0000-000000000000}"/>
  <bookViews>
    <workbookView xWindow="-120" yWindow="-120" windowWidth="51840" windowHeight="21240" tabRatio="879" activeTab="4"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4" i="8" l="1"/>
  <c r="F180" i="9" l="1"/>
  <c r="F36" i="9"/>
  <c r="C12" i="9"/>
  <c r="C187" i="9" s="1"/>
  <c r="C207" i="8"/>
  <c r="D99" i="8" l="1"/>
  <c r="D98" i="8"/>
  <c r="D97" i="8"/>
  <c r="D96" i="8"/>
  <c r="D95" i="8"/>
  <c r="D94" i="8"/>
  <c r="C165" i="8"/>
  <c r="D165" i="8" s="1"/>
  <c r="C150" i="8"/>
  <c r="D150" i="8" s="1"/>
  <c r="D124" i="8"/>
  <c r="D346" i="9" l="1"/>
  <c r="C346" i="9"/>
  <c r="C585" i="9"/>
  <c r="D585" i="9"/>
  <c r="D45" i="8"/>
  <c r="D618" i="9"/>
  <c r="C618" i="9"/>
  <c r="F307" i="8"/>
  <c r="F295" i="8"/>
  <c r="G293" i="8"/>
  <c r="F293"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F370" i="9"/>
  <c r="D372" i="9"/>
  <c r="G370" i="9" s="1"/>
  <c r="C372" i="9"/>
  <c r="F368" i="9" s="1"/>
  <c r="D365" i="9"/>
  <c r="G360" i="9" s="1"/>
  <c r="C365" i="9"/>
  <c r="F359" i="9" s="1"/>
  <c r="D328" i="9"/>
  <c r="C328" i="9"/>
  <c r="G316" i="9" l="1"/>
  <c r="G324" i="9"/>
  <c r="G326" i="9"/>
  <c r="G311" i="9"/>
  <c r="G327" i="9"/>
  <c r="G320" i="9"/>
  <c r="G321" i="9"/>
  <c r="G322" i="9"/>
  <c r="G315" i="9"/>
  <c r="G317" i="9"/>
  <c r="G325" i="9"/>
  <c r="G318" i="9"/>
  <c r="G319" i="9"/>
  <c r="G310" i="9"/>
  <c r="G328" i="9" s="1"/>
  <c r="G313" i="9"/>
  <c r="G314" i="9"/>
  <c r="G323" i="9"/>
  <c r="G312" i="9"/>
  <c r="F312" i="9"/>
  <c r="F316" i="9"/>
  <c r="F320" i="9"/>
  <c r="F310" i="9"/>
  <c r="F328" i="9" s="1"/>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293" i="8"/>
  <c r="C307" i="8"/>
  <c r="D291" i="8"/>
  <c r="C293" i="8"/>
  <c r="C291" i="8"/>
  <c r="D295" i="8"/>
  <c r="D307" i="8"/>
  <c r="C295" i="8"/>
  <c r="C179" i="8" l="1"/>
  <c r="C217" i="8" s="1"/>
  <c r="C288" i="8"/>
  <c r="D167" i="8"/>
  <c r="G217" i="8" l="1"/>
  <c r="F217" i="8"/>
  <c r="F220" i="8" s="1"/>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<sst xmlns="http://schemas.openxmlformats.org/spreadsheetml/2006/main" count="2535" uniqueCount="1640">
  <si>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</si>
  <si>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</si>
  <si>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</si>
  <si>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</si>
  <si>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</si>
  <si>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</si>
  <si>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</si>
  <si>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</si>
  <si>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</si>
  <si>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</si>
  <si>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</si>
  <si>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</si>
  <si>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</si>
  <si>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</si>
  <si>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</si>
  <si>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</si>
  <si>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</si>
  <si>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</si>
  <si>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</si>
  <si>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</si>
  <si>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</si>
  <si>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</si>
  <si>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</si>
  <si>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</si>
  <si>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</si>
  <si>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</si>
  <si>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</si>
  <si>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</si>
  <si>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</si>
  <si>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</si>
  <si>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</si>
  <si>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</si>
  <si>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</si>
  <si>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</si>
  <si>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</si>
  <si>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</si>
  <si>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</si>
  <si>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</si>
  <si>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</si>
  <si>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</si>
  <si>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</si>
  <si>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</si>
  <si>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</si>
  <si>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</si>
  <si>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</si>
  <si>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</si>
  <si>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</si>
  <si>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</si>
  <si>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</si>
  <si>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</si>
  <si>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</si>
  <si>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</si>
  <si>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</si>
  <si>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</si>
  <si>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</si>
  <si>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</si>
  <si>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</si>
  <si>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</si>
  <si>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</si>
  <si>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</si>
  <si>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</si>
  <si>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</si>
  <si>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</si>
  <si>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</si>
  <si>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</si>
  <si>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</si>
  <si>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</si>
  <si>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</si>
  <si>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</si>
  <si>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</si>
  <si>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</si>
  <si>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</si>
  <si>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</si>
  <si>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</si>
  <si>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</si>
  <si>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</si>
  <si>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</si>
  <si>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</si>
  <si>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</si>
  <si>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</si>
  <si>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</si>
  <si>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</si>
  <si>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</si>
  <si>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</si>
  <si>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</si>
  <si>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</si>
  <si>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</si>
  <si>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</si>
  <si>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</si>
  <si>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</si>
  <si>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</si>
  <si>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</si>
  <si>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</si>
  <si>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</si>
  <si>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</si>
  <si>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</si>
  <si>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</si>
  <si>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</si>
  <si>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</si>
  <si>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</si>
  <si>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</si>
  <si>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</si>
  <si>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</si>
  <si>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</si>
  <si>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</si>
  <si>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</si>
  <si>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</si>
  <si>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</si>
  <si>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</si>
  <si>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</si>
  <si>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</si>
  <si>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</si>
  <si>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</si>
  <si>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</si>
  <si>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</si>
  <si>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</si>
  <si>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</si>
  <si>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</si>
  <si>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</si>
  <si>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</si>
  <si>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</si>
  <si>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</si>
  <si>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</si>
  <si>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</si>
  <si>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</si>
  <si>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</si>
  <si>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</si>
  <si>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</si>
  <si>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</si>
  <si>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</si>
  <si>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</si>
  <si>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</si>
  <si>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</si>
  <si>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</si>
  <si>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</si>
  <si>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</si>
  <si>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</si>
  <si>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</si>
  <si>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</si>
  <si>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</si>
  <si>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</si>
  <si>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</si>
  <si>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</si>
  <si>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</si>
  <si>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</si>
  <si>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</si>
  <si>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</si>
  <si>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</si>
  <si>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</si>
  <si>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</si>
  <si>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</si>
  <si>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</si>
  <si>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</si>
  <si>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</si>
  <si>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</si>
  <si>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</si>
  <si>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</si>
  <si>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</si>
  <si>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</si>
  <si>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</si>
  <si>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</si>
  <si>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</si>
  <si>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</si>
  <si>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</si>
  <si>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</si>
  <si>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</si>
  <si>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</si>
  <si>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</si>
  <si>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</si>
  <si>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</si>
  <si>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</si>
  <si>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</si>
  <si>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</si>
  <si>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</si>
  <si>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</si>
  <si>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</si>
  <si>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</si>
  <si>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</si>
  <si>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</si>
  <si>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</si>
  <si>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</si>
  <si>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</si>
  <si>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</si>
  <si>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</si>
  <si>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</si>
  <si>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</si>
  <si>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</si>
  <si>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</si>
  <si>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</si>
  <si>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</si>
  <si>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</si>
  <si>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</si>
  <si>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</si>
  <si>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</si>
  <si>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</si>
  <si>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</si>
  <si>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</si>
  <si>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</si>
  <si>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</si>
  <si>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</si>
  <si>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</si>
  <si>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</si>
  <si>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</si>
  <si>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</si>
  <si>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</si>
  <si>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</si>
  <si>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</si>
  <si>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</si>
  <si>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</si>
  <si>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</si>
  <si>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</si>
  <si>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</si>
  <si>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</si>
  <si>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</si>
  <si>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</si>
  <si>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</si>
  <si>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</si>
  <si>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</si>
  <si>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</si>
  <si>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</si>
  <si>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</si>
  <si>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</si>
  <si>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</si>
  <si>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</si>
  <si>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</si>
  <si>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</si>
  <si>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</si>
  <si>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</si>
  <si>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</si>
  <si>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</si>
  <si>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</si>
  <si>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</si>
  <si>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</si>
  <si>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</si>
  <si>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</si>
  <si>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</si>
  <si>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</si>
  <si>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</si>
  <si>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</si>
  <si>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</si>
  <si>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</si>
  <si>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</si>
  <si>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</si>
  <si>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</si>
  <si>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</si>
  <si>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</si>
  <si>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</si>
  <si>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</si>
  <si>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</si>
  <si>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</si>
  <si>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</si>
  <si>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</si>
  <si>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</si>
  <si>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</si>
  <si>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</si>
  <si>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</si>
  <si>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</si>
  <si>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</si>
  <si>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</si>
  <si>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</si>
  <si>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</si>
  <si>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</si>
  <si>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</si>
  <si>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</si>
  <si>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</si>
  <si>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</si>
  <si>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</si>
  <si>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</si>
  <si>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</si>
  <si>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</si>
  <si>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</si>
  <si>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</si>
  <si>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</si>
  <si>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</si>
  <si>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</si>
  <si>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</si>
  <si>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</si>
  <si>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</si>
  <si>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</si>
  <si>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</si>
  <si>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</si>
  <si>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</si>
  <si>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</si>
  <si>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</si>
  <si>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</si>
  <si>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</si>
  <si>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</si>
  <si>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</si>
  <si>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</si>
  <si>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</si>
  <si>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</si>
  <si>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</si>
  <si>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</si>
  <si>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</si>
  <si>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</si>
  <si>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</si>
  <si>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</si>
  <si>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</si>
  <si>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</si>
  <si>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</si>
  <si>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</si>
  <si>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</si>
  <si>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</si>
  <si>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</si>
  <si>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</si>
  <si>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</si>
  <si>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</si>
  <si>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</si>
  <si>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</si>
  <si>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</si>
  <si>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</si>
  <si>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</si>
  <si>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</si>
  <si>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</si>
  <si>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</si>
  <si>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</si>
  <si>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</si>
  <si>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</si>
  <si>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</si>
  <si>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</si>
  <si>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</si>
  <si>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</si>
  <si>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</si>
  <si>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</si>
  <si>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</si>
  <si>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</si>
  <si>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</si>
  <si>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</si>
  <si>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</si>
  <si>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</si>
  <si>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</si>
  <si>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</si>
  <si>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</si>
  <si>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</si>
  <si>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</si>
  <si>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</si>
  <si>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</si>
  <si>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</si>
  <si>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</si>
  <si>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</si>
  <si>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</si>
  <si>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</si>
  <si>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</si>
  <si>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</si>
  <si>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</si>
  <si>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</si>
  <si>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</si>
  <si>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</si>
  <si>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</si>
  <si>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</si>
  <si>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</si>
  <si>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</si>
  <si>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</si>
  <si>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</si>
  <si>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</si>
  <si>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</si>
  <si>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</si>
  <si>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</si>
  <si>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</si>
  <si>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</si>
  <si>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</si>
  <si>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</si>
  <si>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</si>
  <si>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</si>
  <si>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</si>
  <si>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</si>
  <si>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</si>
  <si>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</si>
  <si>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</si>
  <si>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</si>
  <si>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</si>
  <si>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</si>
  <si>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</si>
  <si>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</si>
  <si>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</si>
  <si>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</si>
  <si>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</si>
  <si>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</si>
  <si>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</si>
  <si>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</si>
  <si>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</si>
  <si>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</si>
  <si>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</si>
  <si>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</si>
  <si>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</si>
  <si>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</si>
  <si>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</si>
  <si>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</si>
  <si>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</si>
  <si>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</si>
  <si>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</si>
  <si>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</si>
  <si>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</si>
  <si>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</si>
  <si>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</si>
  <si>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</si>
  <si>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</si>
  <si>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</si>
  <si>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</si>
  <si>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</si>
  <si>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</si>
  <si>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</si>
  <si>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</si>
  <si>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</si>
  <si>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</si>
  <si>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</si>
  <si>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</si>
  <si>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</si>
  <si>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</si>
  <si>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</si>
  <si>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</si>
  <si>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</si>
  <si>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</si>
  <si>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</si>
  <si>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</si>
  <si>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</si>
  <si>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</si>
  <si>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</si>
  <si>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</si>
  <si>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</si>
  <si>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</si>
  <si>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</si>
  <si>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</si>
  <si>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</si>
  <si>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</si>
  <si>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</si>
  <si>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</si>
  <si>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</si>
  <si>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</si>
  <si>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</si>
  <si>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</si>
  <si>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</si>
  <si>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</si>
  <si>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</si>
  <si>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</si>
  <si>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</si>
  <si>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</si>
  <si>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</si>
  <si>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</si>
  <si>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</si>
  <si>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</si>
  <si>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</si>
  <si>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</si>
  <si>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</si>
  <si>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</si>
  <si>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</si>
  <si>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</si>
  <si>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</si>
  <si>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</si>
  <si>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</si>
  <si>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</si>
  <si>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</si>
  <si>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</si>
  <si>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</si>
  <si>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</si>
  <si>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</si>
  <si>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</si>
  <si>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</si>
  <si>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</si>
  <si>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</si>
  <si>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</si>
  <si>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</si>
  <si>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</si>
  <si>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</si>
  <si>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</si>
  <si>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</si>
  <si>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</si>
  <si>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</si>
  <si>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</si>
  <si>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</si>
  <si>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</si>
  <si>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</si>
  <si>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</si>
  <si>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</si>
  <si>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</si>
  <si>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</si>
  <si>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</si>
  <si>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</si>
  <si>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</si>
  <si>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</si>
  <si>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</si>
  <si>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</si>
  <si>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</si>
  <si>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</si>
  <si>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</si>
  <si>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</si>
  <si>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</si>
  <si>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</si>
  <si>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</si>
  <si>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</si>
  <si>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</si>
  <si>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</si>
  <si>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</si>
  <si>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</si>
  <si>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</si>
  <si>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</si>
  <si>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</si>
  <si>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</si>
  <si>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</si>
  <si>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</si>
  <si>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</si>
  <si>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</si>
  <si>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</si>
  <si>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</si>
  <si>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</si>
  <si>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</si>
  <si>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</si>
  <si>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</si>
  <si>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</si>
  <si>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</si>
  <si>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</si>
  <si>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</si>
  <si>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</si>
  <si>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</si>
  <si>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</si>
  <si>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</si>
  <si>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</si>
  <si>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</si>
  <si>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</si>
  <si>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</si>
  <si>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</si>
  <si>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</si>
  <si>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</si>
  <si>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</si>
  <si>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</si>
  <si>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</si>
  <si>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</si>
  <si>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</si>
  <si>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</si>
  <si>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</si>
  <si>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</si>
  <si>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</si>
  <si>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</si>
  <si>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</si>
  <si>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</si>
  <si>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</si>
  <si>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</si>
  <si>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</si>
  <si>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</si>
  <si>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</si>
  <si>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</si>
  <si>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</si>
  <si>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</si>
  <si>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</si>
  <si>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</si>
  <si>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</si>
  <si>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</si>
  <si>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</si>
  <si>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</si>
  <si>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</si>
  <si>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</si>
  <si>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</si>
  <si>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</si>
  <si>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</si>
  <si>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</si>
  <si>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</si>
  <si>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</si>
  <si>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</si>
  <si>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</si>
  <si>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</si>
  <si>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</si>
  <si>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</si>
  <si>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</si>
  <si>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</si>
  <si>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</si>
  <si>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</si>
  <si>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</si>
  <si>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</si>
  <si>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</si>
  <si>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</si>
  <si>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</si>
  <si>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</si>
  <si>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</si>
  <si>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</si>
  <si>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</si>
  <si>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</si>
  <si>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</si>
  <si>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</si>
  <si>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</si>
  <si>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</si>
  <si>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</si>
  <si>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</si>
  <si>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</si>
  <si>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</si>
  <si>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</si>
  <si>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</si>
  <si>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</si>
  <si>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</si>
  <si>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</si>
  <si>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</si>
  <si>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</si>
  <si>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</si>
  <si>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</si>
  <si>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</si>
  <si>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</si>
  <si>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</si>
  <si>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</si>
  <si>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</si>
  <si>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</si>
  <si>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</si>
  <si>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</si>
  <si>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</si>
  <si>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</si>
  <si>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</si>
  <si>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</si>
  <si>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</si>
  <si>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</si>
  <si>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</si>
  <si>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</si>
  <si>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</si>
  <si>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</si>
  <si>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</si>
  <si>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</si>
  <si>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</si>
  <si>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</si>
  <si>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</si>
  <si>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</si>
  <si>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</si>
  <si>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</si>
  <si>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</si>
  <si>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</si>
  <si>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</si>
  <si>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</si>
  <si>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</si>
  <si>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</si>
  <si>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</si>
  <si>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</si>
  <si>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</si>
  <si>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</si>
  <si>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</si>
  <si>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</si>
  <si>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</si>
  <si>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</si>
  <si>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</si>
  <si>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</si>
  <si>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</si>
  <si>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</si>
  <si>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</si>
  <si>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</si>
  <si>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</si>
  <si>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</si>
  <si>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</si>
  <si>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</si>
  <si>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</si>
  <si>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</si>
  <si>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</si>
  <si>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</si>
  <si>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</si>
  <si>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</si>
  <si>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</si>
  <si>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</si>
  <si>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</si>
  <si>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</si>
  <si>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</si>
  <si>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</si>
  <si>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</si>
  <si>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</si>
  <si>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</si>
  <si>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</si>
  <si>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</si>
  <si>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</si>
  <si>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</si>
  <si>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</si>
  <si>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</si>
  <si>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</si>
  <si>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</si>
  <si>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</si>
  <si>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</si>
  <si>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</si>
  <si>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</si>
  <si>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</si>
  <si>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</si>
  <si>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</si>
  <si>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</si>
  <si>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</si>
  <si>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</si>
  <si>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</si>
  <si>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</si>
  <si>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</si>
  <si>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</si>
  <si>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</si>
  <si>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</si>
  <si>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</si>
  <si>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</si>
  <si>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</si>
  <si>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</si>
  <si>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</si>
  <si>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</si>
  <si>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</si>
  <si>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</si>
  <si>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</si>
  <si>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</si>
  <si>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</si>
  <si>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</si>
  <si>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</si>
  <si>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</si>
  <si>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</si>
  <si>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</si>
  <si>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</si>
  <si>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</si>
  <si>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</si>
  <si>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</si>
  <si>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</si>
  <si>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</si>
  <si>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</si>
  <si>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</si>
  <si>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</si>
  <si>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</si>
  <si>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</si>
  <si>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</si>
  <si>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</si>
  <si>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</si>
  <si>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</si>
  <si>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</si>
  <si>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</si>
  <si>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</si>
  <si>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</si>
  <si>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</si>
  <si>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</si>
  <si>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</si>
  <si>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</si>
  <si>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</si>
  <si>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</si>
  <si>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</si>
  <si>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</si>
  <si>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</si>
  <si>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</si>
  <si>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</si>
  <si>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</si>
  <si>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</si>
  <si>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</si>
  <si>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</si>
  <si>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</si>
  <si>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</si>
  <si>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</si>
  <si>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</si>
  <si>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</si>
  <si>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</si>
  <si>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</si>
  <si>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</si>
  <si>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</si>
  <si>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</si>
  <si>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</si>
  <si>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</si>
  <si>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</si>
  <si>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</si>
  <si>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</si>
  <si>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</si>
  <si>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</si>
  <si>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</si>
  <si>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</si>
  <si>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</si>
  <si>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</si>
  <si>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</si>
  <si>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</si>
  <si>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</si>
  <si>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</si>
  <si>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</si>
  <si>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</si>
  <si>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</si>
  <si>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</si>
  <si>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</si>
  <si>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</si>
  <si>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</si>
  <si>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</si>
  <si>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</si>
  <si>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</si>
  <si>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</si>
  <si>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</si>
  <si>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</si>
  <si>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</si>
  <si>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</si>
  <si>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</si>
  <si>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</si>
  <si>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</si>
  <si>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</si>
  <si>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</si>
  <si>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</si>
  <si>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</si>
  <si>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</si>
  <si>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</si>
  <si>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</si>
  <si>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</si>
  <si>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</si>
  <si>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</si>
  <si>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</si>
  <si>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</si>
  <si>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</si>
  <si>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</si>
  <si>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</si>
  <si>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</si>
  <si>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</si>
  <si>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</si>
  <si>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</si>
  <si>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</si>
  <si>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</si>
  <si>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</si>
  <si>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</si>
  <si>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</si>
  <si>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</si>
  <si>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</si>
  <si>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</si>
  <si>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</si>
  <si>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</si>
  <si>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</si>
  <si>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</si>
  <si>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</si>
  <si>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</si>
  <si>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</si>
  <si>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</si>
  <si>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</si>
  <si>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</si>
  <si>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</si>
  <si>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</si>
  <si>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</si>
  <si>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</si>
  <si>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</si>
  <si>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</si>
  <si>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</si>
  <si>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</si>
  <si>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</si>
  <si>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</si>
  <si>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</si>
  <si>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</si>
  <si>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</si>
  <si>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</si>
  <si>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</si>
  <si>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</si>
  <si>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</si>
  <si>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</si>
  <si>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</si>
  <si>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</si>
  <si>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</si>
  <si>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</si>
  <si>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</si>
  <si>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</si>
  <si>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</si>
  <si>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</si>
  <si>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</si>
  <si>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</si>
  <si>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</si>
  <si>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</si>
  <si>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</si>
  <si>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</si>
  <si>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</si>
  <si>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</si>
  <si>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</si>
  <si>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</si>
  <si>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</si>
  <si>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</si>
  <si>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</si>
  <si>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</si>
  <si>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</si>
  <si>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</si>
  <si>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</si>
  <si>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</si>
  <si>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</si>
  <si>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</si>
  <si>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</si>
  <si>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</si>
  <si>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</si>
  <si>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</si>
  <si>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</si>
  <si>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</si>
  <si>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</si>
  <si>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</si>
  <si>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</si>
  <si>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</si>
  <si>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</si>
  <si>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</si>
  <si>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</si>
  <si>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</si>
  <si>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</si>
  <si>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</si>
  <si>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</si>
  <si>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</si>
  <si>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</si>
  <si>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</si>
  <si>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</si>
  <si>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</si>
  <si>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</si>
  <si>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</si>
  <si>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</si>
  <si>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</si>
  <si>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</si>
  <si>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</si>
  <si>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</si>
  <si>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</si>
  <si>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</si>
  <si>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</si>
  <si>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</si>
  <si>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</si>
  <si>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</si>
  <si>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</si>
  <si>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</si>
  <si>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</si>
  <si>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</si>
  <si>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</si>
  <si>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</si>
  <si>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</si>
  <si>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</si>
  <si>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</si>
  <si>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</si>
  <si>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</si>
  <si>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</si>
  <si>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</si>
  <si>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</si>
  <si>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</si>
  <si>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</si>
  <si>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</si>
  <si>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</si>
  <si>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</si>
  <si>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</si>
  <si>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</si>
  <si>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</si>
  <si>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</si>
  <si>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</si>
  <si>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</si>
  <si>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</si>
  <si>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</si>
  <si>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</si>
  <si>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</si>
  <si>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</si>
  <si>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</si>
  <si>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</si>
  <si>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</si>
  <si>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</si>
  <si>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</si>
  <si>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</si>
  <si>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</si>
  <si>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</si>
  <si>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</si>
  <si>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</si>
  <si>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</si>
  <si>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</si>
  <si>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</si>
  <si>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</si>
  <si>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</si>
  <si>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</si>
  <si>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</si>
  <si>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</si>
  <si>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</si>
  <si>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</si>
  <si>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</si>
  <si>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</si>
  <si>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</si>
  <si>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</si>
  <si>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</si>
  <si>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</si>
  <si>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</si>
  <si>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</si>
  <si>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</si>
  <si>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</si>
  <si>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</si>
  <si>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</si>
  <si>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</si>
  <si>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</si>
  <si>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</si>
  <si>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</si>
  <si>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</si>
  <si>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</si>
  <si>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</si>
  <si>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</si>
  <si>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</si>
  <si>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</si>
  <si>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</si>
  <si>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</si>
  <si>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</si>
  <si>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</si>
  <si>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</si>
  <si>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</si>
  <si>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</si>
  <si>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</si>
  <si>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</si>
  <si>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</si>
  <si>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</si>
  <si>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</si>
  <si>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</si>
  <si>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</si>
  <si>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</si>
  <si>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</si>
  <si>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</si>
  <si>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</si>
  <si>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</si>
  <si>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</si>
  <si>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</si>
  <si>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</si>
  <si>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</si>
  <si>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</si>
  <si>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</si>
  <si>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</si>
  <si>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</si>
  <si>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</si>
  <si>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</si>
  <si>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</si>
  <si>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</si>
  <si>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</si>
  <si>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</si>
  <si>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</si>
  <si>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</si>
  <si>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</si>
  <si>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</si>
  <si>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</si>
  <si>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</si>
  <si>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</si>
  <si>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</si>
  <si>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</si>
  <si>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</si>
  <si>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</si>
  <si>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</si>
  <si>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</si>
  <si>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</si>
  <si>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</si>
  <si>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</si>
  <si>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</si>
  <si>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</si>
  <si>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</si>
  <si>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</si>
  <si>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</si>
  <si>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</si>
  <si>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</si>
  <si>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</si>
  <si>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</si>
  <si>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</si>
  <si>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</si>
  <si>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</si>
  <si>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</si>
  <si>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</si>
  <si>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</si>
  <si>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</si>
  <si>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</si>
  <si>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</si>
  <si>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</si>
  <si>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</si>
  <si>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</si>
  <si>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</si>
  <si>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</si>
  <si>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</si>
  <si>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</si>
  <si>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</si>
  <si>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</si>
  <si>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</si>
  <si>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</si>
  <si>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</si>
  <si>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</si>
  <si>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</si>
  <si>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</si>
  <si>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</si>
  <si>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</si>
  <si>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</si>
  <si>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</si>
  <si>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</si>
  <si>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</si>
  <si>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</si>
  <si>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</si>
  <si>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</si>
  <si>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</si>
  <si>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</si>
  <si>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</si>
  <si>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</si>
  <si>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</si>
  <si>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</si>
  <si>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</si>
  <si>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</si>
  <si>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</si>
  <si>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</si>
  <si>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</si>
  <si>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</si>
  <si>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</si>
  <si>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</si>
  <si>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</si>
  <si>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</si>
  <si>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</si>
  <si>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</si>
  <si>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</si>
  <si>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</si>
  <si>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</si>
  <si>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</si>
  <si>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</si>
  <si>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</si>
  <si>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</si>
  <si>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</si>
  <si>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</si>
  <si>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</si>
  <si>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</si>
  <si>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</si>
  <si>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</si>
  <si>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</si>
  <si>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</si>
  <si>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</si>
  <si>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</si>
  <si>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</si>
  <si>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</si>
  <si>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</si>
  <si>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</si>
  <si>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</si>
  <si>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</si>
  <si>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</si>
  <si>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</si>
  <si>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</si>
  <si>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</si>
  <si>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</si>
  <si>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</si>
  <si>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</si>
  <si>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</si>
  <si>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</si>
  <si>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</si>
  <si>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</si>
  <si>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</si>
  <si>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</si>
  <si>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</si>
  <si>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</si>
  <si>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</si>
  <si>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</si>
  <si>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</si>
  <si>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</si>
  <si>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</si>
  <si>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</si>
  <si>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</si>
  <si>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</si>
  <si>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</si>
  <si>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</si>
  <si>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</si>
  <si>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</si>
  <si>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</si>
  <si>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</si>
  <si>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</si>
  <si>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</si>
  <si>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</si>
  <si>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</si>
  <si>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</si>
  <si>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</si>
  <si>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</si>
  <si>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</si>
  <si>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</si>
  <si>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</si>
  <si>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</si>
  <si>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</si>
  <si>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</si>
  <si>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</si>
  <si>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</si>
  <si>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</si>
  <si>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</si>
  <si>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</si>
  <si>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</si>
  <si>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</si>
  <si>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</si>
  <si>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</si>
  <si>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</si>
  <si>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</si>
  <si>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</si>
  <si>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</si>
  <si>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</si>
  <si>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</si>
  <si>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</si>
  <si>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</si>
  <si>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</si>
  <si>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</si>
  <si>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</si>
  <si>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</si>
  <si>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</si>
  <si>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</si>
  <si>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</si>
  <si>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</si>
  <si>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</si>
  <si>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</si>
  <si>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</si>
  <si>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</si>
  <si>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</si>
  <si>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</si>
  <si>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</si>
  <si>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</si>
  <si>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</si>
  <si>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</si>
  <si>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</si>
  <si>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</si>
  <si>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</si>
  <si>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</si>
  <si>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</si>
  <si>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</si>
  <si>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</si>
  <si>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</si>
  <si>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</si>
  <si>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</si>
  <si>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</si>
  <si>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</si>
  <si>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</si>
  <si>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</si>
  <si>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</si>
  <si>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</si>
  <si>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</si>
  <si>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</si>
  <si>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</si>
  <si>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</si>
  <si>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</si>
  <si>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</si>
  <si>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</si>
  <si>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</si>
  <si>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</si>
  <si>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</si>
  <si>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</si>
  <si>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</si>
  <si>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</si>
  <si>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</si>
  <si>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</si>
  <si>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</si>
  <si>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</si>
  <si>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</si>
  <si>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</si>
  <si>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</si>
  <si>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</si>
  <si>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</si>
  <si>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</si>
  <si>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</si>
  <si>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</si>
  <si>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</si>
  <si>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</si>
  <si>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</si>
  <si>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</si>
  <si>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</si>
  <si>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</si>
  <si>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</si>
  <si>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</si>
  <si>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</si>
  <si>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</si>
  <si>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</si>
  <si>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</si>
  <si>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</si>
  <si>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</si>
  <si>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</si>
  <si>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</si>
  <si>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</si>
  <si>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</si>
  <si>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</si>
  <si>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</si>
  <si>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</si>
  <si>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</si>
  <si>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</si>
  <si>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</si>
  <si>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</si>
  <si>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</si>
  <si>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</si>
  <si>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</si>
  <si>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</si>
  <si>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</si>
  <si>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</si>
  <si>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</si>
  <si>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</si>
  <si>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</si>
  <si>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</si>
  <si>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</si>
  <si>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</si>
  <si>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</si>
  <si>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</si>
  <si>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</si>
  <si>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</si>
  <si>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</si>
  <si>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</si>
  <si>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</si>
  <si>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</si>
  <si>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</si>
  <si>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</si>
  <si>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</si>
  <si>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</si>
  <si>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</si>
  <si>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</si>
  <si>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</si>
  <si>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</si>
  <si>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</si>
  <si>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</si>
  <si>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</si>
  <si>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</si>
  <si>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</si>
  <si>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</si>
  <si>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</si>
  <si>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</si>
  <si>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</si>
  <si>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</si>
  <si>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</si>
  <si>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</si>
  <si>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</si>
  <si>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</si>
  <si>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</si>
  <si>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</si>
  <si>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</si>
  <si>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</si>
  <si>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</si>
  <si>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</si>
  <si>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</si>
  <si>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</si>
  <si>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</si>
  <si>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</si>
  <si>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</si>
  <si>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</si>
  <si>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</si>
  <si>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</si>
  <si>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</si>
  <si>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</si>
  <si>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</si>
  <si>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</si>
  <si>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</si>
  <si>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</si>
  <si>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</si>
  <si>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</si>
  <si>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</si>
  <si>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</si>
  <si>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</si>
  <si>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</si>
  <si>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</si>
  <si>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</si>
  <si>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</si>
  <si>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</si>
  <si>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</si>
  <si>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</si>
  <si>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</si>
  <si>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</si>
  <si>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</si>
  <si>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</si>
  <si>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</si>
  <si>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</si>
  <si>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</si>
  <si>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</si>
  <si>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</si>
  <si>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</si>
  <si>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</si>
  <si>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</si>
  <si>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</si>
  <si>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</si>
  <si>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</si>
  <si>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</si>
  <si>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</si>
  <si>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</si>
  <si>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</si>
  <si>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</si>
  <si>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</si>
  <si>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</si>
  <si>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</si>
  <si>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</si>
  <si>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</si>
  <si>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</si>
  <si>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</si>
  <si>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</si>
  <si>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</si>
  <si>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</si>
  <si>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</si>
  <si>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</si>
  <si>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</si>
  <si>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</si>
  <si>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</si>
  <si>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</si>
  <si>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</si>
  <si>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</si>
  <si>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</si>
  <si>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</si>
  <si>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</si>
  <si>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</si>
  <si>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</si>
  <si>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</si>
  <si>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</si>
  <si>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</si>
  <si>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</si>
  <si>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</si>
  <si>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</si>
  <si>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</si>
  <si>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</si>
  <si>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</si>
  <si>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</si>
  <si>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</si>
  <si>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</si>
  <si>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</si>
  <si>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</si>
  <si>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</si>
  <si>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</si>
  <si>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</si>
  <si>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</si>
  <si>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</si>
  <si>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</si>
  <si>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</si>
  <si>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</si>
  <si>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</si>
  <si>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</si>
  <si>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</si>
  <si>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</si>
  <si>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</si>
  <si>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</si>
  <si>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</si>
  <si>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</si>
  <si>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</si>
  <si>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</si>
  <si>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</si>
  <si>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</si>
  <si>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</si>
  <si>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</si>
  <si>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</si>
  <si>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</si>
  <si>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</si>
  <si>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</si>
  <si>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</si>
  <si>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</si>
  <si>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</si>
  <si>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</si>
  <si>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</si>
  <si>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</si>
  <si>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</si>
  <si>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</si>
  <si>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</si>
  <si>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</si>
  <si>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</si>
  <si>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</si>
  <si>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</si>
  <si>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</si>
  <si>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</si>
  <si>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</si>
  <si>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</si>
  <si>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</si>
  <si>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</si>
  <si>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</si>
  <si>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</si>
  <si>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</si>
  <si>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</si>
  <si>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</si>
  <si>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</si>
  <si>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</si>
  <si>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</si>
  <si>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</si>
  <si>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</si>
  <si>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</si>
  <si>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</si>
  <si>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</si>
  <si>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</si>
  <si>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</si>
  <si>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</si>
  <si>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</si>
  <si>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</si>
  <si>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</si>
  <si>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</si>
  <si>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</si>
  <si>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</si>
  <si>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</si>
  <si>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</si>
  <si>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</si>
  <si>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</si>
  <si>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</si>
  <si>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</si>
  <si>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</si>
  <si>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</si>
  <si>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</si>
  <si>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</si>
  <si>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</si>
  <si>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</si>
  <si>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</si>
  <si>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</si>
  <si>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</si>
  <si>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</si>
  <si>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</si>
  <si>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</si>
  <si>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</si>
  <si>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</si>
  <si>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</si>
  <si>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</si>
  <si>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</si>
  <si>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</si>
  <si>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</si>
  <si>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</si>
  <si>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</si>
  <si>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</si>
  <si>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</si>
  <si>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</si>
  <si>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</si>
  <si>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</si>
  <si>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</si>
  <si>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</si>
  <si>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</si>
  <si>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</si>
  <si>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</si>
  <si>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</si>
  <si>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</si>
  <si>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</si>
  <si>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</si>
  <si>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</si>
  <si>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</si>
  <si>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</si>
  <si>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</si>
  <si>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</si>
  <si>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</si>
  <si>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</si>
  <si>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</si>
  <si>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</si>
  <si>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</si>
  <si>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</si>
  <si>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</si>
  <si>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</si>
  <si>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</si>
  <si>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</si>
  <si>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</si>
  <si>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</si>
  <si>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</si>
  <si>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</si>
  <si>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</si>
  <si>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</si>
  <si>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</si>
  <si>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</si>
  <si>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</si>
  <si>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</si>
  <si>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</si>
  <si>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</si>
  <si>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</si>
  <si>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</si>
  <si>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</si>
  <si>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</si>
  <si>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</si>
  <si>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</si>
  <si>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</si>
  <si>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</si>
  <si>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</si>
  <si>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</si>
  <si>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</si>
  <si>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</si>
  <si>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</si>
  <si>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</si>
  <si>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</si>
  <si>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</si>
  <si>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</si>
  <si>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</si>
  <si>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</si>
  <si>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</si>
  <si>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</si>
  <si>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</si>
  <si>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</si>
  <si>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</si>
  <si>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</si>
  <si>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</si>
  <si>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</si>
  <si>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</si>
  <si>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</si>
  <si>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</si>
  <si>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</si>
  <si>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</si>
  <si>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</si>
  <si>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</si>
  <si>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</si>
  <si>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</si>
  <si>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</si>
  <si>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</si>
  <si>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</si>
  <si>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</si>
  <si>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</si>
  <si>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</si>
  <si>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</si>
  <si>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</si>
  <si>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</si>
  <si>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</si>
  <si>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</si>
  <si>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</si>
  <si>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</si>
  <si>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</si>
  <si>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</si>
  <si>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</si>
  <si>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</si>
  <si>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</si>
  <si>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</si>
  <si>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</si>
  <si>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</si>
  <si>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</si>
  <si>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</si>
  <si>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</si>
  <si>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</si>
  <si>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</si>
  <si>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</si>
  <si>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</si>
  <si>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</si>
  <si>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</si>
  <si>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</si>
  <si>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</si>
  <si>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</si>
  <si>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</si>
  <si>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</si>
  <si>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</si>
  <si>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</si>
  <si>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</si>
  <si>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</si>
  <si>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</si>
  <si>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</si>
  <si>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</si>
  <si>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</si>
  <si>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</si>
  <si>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</si>
  <si>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</si>
  <si>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</si>
  <si>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</si>
  <si>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</si>
  <si>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</si>
  <si>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</si>
  <si>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</si>
  <si>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</si>
  <si>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</si>
  <si>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</si>
  <si>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</si>
  <si>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</si>
  <si>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</si>
  <si>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</si>
  <si>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</si>
  <si>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</si>
  <si>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</si>
  <si>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</si>
  <si>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</si>
  <si>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</si>
  <si>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</si>
  <si>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</si>
  <si>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</si>
  <si>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</si>
  <si>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</si>
  <si>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</si>
  <si>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</si>
  <si>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</si>
  <si>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</si>
  <si>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</si>
  <si>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</si>
  <si>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</si>
  <si>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</si>
  <si>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</si>
  <si>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</si>
  <si>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</si>
  <si>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</si>
  <si>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</si>
  <si>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</si>
  <si>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</si>
  <si>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</si>
  <si>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</si>
  <si>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</si>
  <si>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</si>
  <si>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</si>
  <si>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</si>
  <si>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</si>
  <si>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</si>
  <si>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</si>
  <si>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</si>
  <si>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</si>
  <si>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Reporting Date: 15.01.2024</t>
  </si>
  <si>
    <t>Cut-off Date: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</si>
</sst>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0">
    <cellStyle name="Comma 2" xfId="3" xr:uid="{00000000-0005-0000-0000-000000000000}"/>
    <cellStyle name="Hyperkobling" xfId="2" builtinId="8"/>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I19" sqref="I19"/>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1638</v>
      </c>
      <c r="G9" s="6"/>
      <c r="H9" s="6"/>
      <c r="I9" s="6"/>
      <c r="J9" s="7"/>
    </row>
    <row r="10" spans="2:10" ht="21" x14ac:dyDescent="0.25">
      <c r="B10" s="5"/>
      <c r="C10" s="6"/>
      <c r="D10" s="6"/>
      <c r="E10" s="6"/>
      <c r="F10" s="12" t="s">
        <v>1639</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85" zoomScaleNormal="85" workbookViewId="0"/>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45291</v>
      </c>
      <c r="E17" s="55"/>
      <c r="F17" s="55"/>
      <c r="H17" s="48"/>
      <c r="L17" s="48"/>
      <c r="M17" s="48"/>
    </row>
    <row r="18" spans="1:13" outlineLevel="1" x14ac:dyDescent="0.25">
      <c r="A18" s="50" t="s">
        <v>85</v>
      </c>
      <c r="B18" s="64" t="s">
        <v>86</v>
      </c>
      <c r="C18" s="50" t="s">
        <v>1608</v>
      </c>
      <c r="E18" s="55"/>
      <c r="F18" s="55"/>
      <c r="H18" s="48"/>
      <c r="L18" s="48"/>
      <c r="M18" s="48"/>
    </row>
    <row r="19" spans="1:13" outlineLevel="1" x14ac:dyDescent="0.25">
      <c r="A19" s="50" t="s">
        <v>87</v>
      </c>
      <c r="B19" s="64" t="s">
        <v>88</v>
      </c>
      <c r="C19" s="50" t="s">
        <v>1609</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1610</v>
      </c>
      <c r="D27" s="66"/>
      <c r="E27" s="66"/>
      <c r="F27" s="66"/>
      <c r="H27" s="48"/>
      <c r="L27" s="48"/>
      <c r="M27" s="48"/>
    </row>
    <row r="28" spans="1:13" x14ac:dyDescent="0.25">
      <c r="A28" s="50" t="s">
        <v>96</v>
      </c>
      <c r="B28" s="155" t="s">
        <v>1524</v>
      </c>
      <c r="C28" s="143" t="s">
        <v>1610</v>
      </c>
      <c r="D28" s="66"/>
      <c r="E28" s="66"/>
      <c r="F28" s="66"/>
      <c r="H28" s="48"/>
      <c r="L28" s="48"/>
      <c r="M28" s="48"/>
    </row>
    <row r="29" spans="1:13" x14ac:dyDescent="0.25">
      <c r="A29" s="50" t="s">
        <v>98</v>
      </c>
      <c r="B29" s="65" t="s">
        <v>97</v>
      </c>
      <c r="C29" s="50" t="s">
        <v>1610</v>
      </c>
      <c r="E29" s="66"/>
      <c r="F29" s="66"/>
      <c r="H29" s="48"/>
      <c r="L29" s="48"/>
      <c r="M29" s="48"/>
    </row>
    <row r="30" spans="1:13" ht="30" outlineLevel="1" x14ac:dyDescent="0.25">
      <c r="A30" s="50" t="s">
        <v>100</v>
      </c>
      <c r="B30" s="65" t="s">
        <v>99</v>
      </c>
      <c r="C30" s="50" t="s">
        <v>1611</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11409</v>
      </c>
      <c r="F38" s="66"/>
      <c r="H38" s="48"/>
      <c r="L38" s="48"/>
      <c r="M38" s="48"/>
    </row>
    <row r="39" spans="1:14" x14ac:dyDescent="0.25">
      <c r="A39" s="50" t="s">
        <v>108</v>
      </c>
      <c r="B39" s="66" t="s">
        <v>109</v>
      </c>
      <c r="C39" s="124">
        <v>9851</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0.10815653233174287</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10983.077873569986</v>
      </c>
      <c r="E53" s="73"/>
      <c r="F53" s="129">
        <f>IF($C$58=0,"",IF(C53="[for completion]","",C53/$C$58))</f>
        <v>0.96266131192014548</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426</v>
      </c>
      <c r="E56" s="73"/>
      <c r="F56" s="129">
        <f>IF($C$58=0,"",IF(C56="[for completion]","",C56/$C$58))</f>
        <v>3.7338688079854555E-2</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11409.077873569986</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23.3</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6.4441075000000003</v>
      </c>
      <c r="D70" s="127" t="s">
        <v>815</v>
      </c>
      <c r="E70" s="46"/>
      <c r="F70" s="129">
        <f t="shared" ref="F70:F76" si="1">IF($C$77=0,"",IF(C70="[for completion]","",C70/$C$77))</f>
        <v>5.8673056625659526E-4</v>
      </c>
      <c r="G70" s="129" t="str">
        <f>IF($D$77=0,"",IF(D70="[Mark as ND1 if not relevant]","",D70/$D$77))</f>
        <v/>
      </c>
      <c r="H70" s="48"/>
      <c r="L70" s="48"/>
      <c r="M70" s="48"/>
      <c r="N70" s="78"/>
    </row>
    <row r="71" spans="1:14" x14ac:dyDescent="0.25">
      <c r="A71" s="50" t="s">
        <v>155</v>
      </c>
      <c r="B71" s="46" t="s">
        <v>1026</v>
      </c>
      <c r="C71" s="124">
        <v>7.9810103200000002</v>
      </c>
      <c r="D71" s="127" t="s">
        <v>815</v>
      </c>
      <c r="E71" s="46"/>
      <c r="F71" s="129">
        <f t="shared" si="1"/>
        <v>7.2666427497575584E-4</v>
      </c>
      <c r="G71" s="129" t="str">
        <f t="shared" ref="G71:G76" si="2">IF($D$77=0,"",IF(D71="[Mark as ND1 if not relevant]","",D71/$D$77))</f>
        <v/>
      </c>
      <c r="H71" s="48"/>
      <c r="L71" s="48"/>
      <c r="M71" s="48"/>
      <c r="N71" s="78"/>
    </row>
    <row r="72" spans="1:14" x14ac:dyDescent="0.25">
      <c r="A72" s="50" t="s">
        <v>156</v>
      </c>
      <c r="B72" s="46" t="s">
        <v>1027</v>
      </c>
      <c r="C72" s="124">
        <v>28.987801130000001</v>
      </c>
      <c r="D72" s="127" t="s">
        <v>815</v>
      </c>
      <c r="E72" s="46"/>
      <c r="F72" s="129">
        <f t="shared" si="1"/>
        <v>2.6393149045912832E-3</v>
      </c>
      <c r="G72" s="129" t="str">
        <f t="shared" si="2"/>
        <v/>
      </c>
      <c r="H72" s="48"/>
      <c r="L72" s="48"/>
      <c r="M72" s="48"/>
      <c r="N72" s="78"/>
    </row>
    <row r="73" spans="1:14" x14ac:dyDescent="0.25">
      <c r="A73" s="50" t="s">
        <v>157</v>
      </c>
      <c r="B73" s="46" t="s">
        <v>1028</v>
      </c>
      <c r="C73" s="124">
        <v>18.649339740000002</v>
      </c>
      <c r="D73" s="127" t="s">
        <v>815</v>
      </c>
      <c r="E73" s="46"/>
      <c r="F73" s="129">
        <f t="shared" si="1"/>
        <v>1.6980066930854002E-3</v>
      </c>
      <c r="G73" s="129" t="str">
        <f t="shared" si="2"/>
        <v/>
      </c>
      <c r="H73" s="48"/>
      <c r="L73" s="48"/>
      <c r="M73" s="48"/>
      <c r="N73" s="78"/>
    </row>
    <row r="74" spans="1:14" x14ac:dyDescent="0.25">
      <c r="A74" s="50" t="s">
        <v>158</v>
      </c>
      <c r="B74" s="46" t="s">
        <v>1029</v>
      </c>
      <c r="C74" s="124">
        <v>31.808857059999973</v>
      </c>
      <c r="D74" s="127" t="s">
        <v>815</v>
      </c>
      <c r="E74" s="46"/>
      <c r="F74" s="129">
        <f t="shared" si="1"/>
        <v>2.896169673579915E-3</v>
      </c>
      <c r="G74" s="129" t="str">
        <f t="shared" si="2"/>
        <v/>
      </c>
      <c r="H74" s="48"/>
      <c r="L74" s="48"/>
      <c r="M74" s="48"/>
      <c r="N74" s="78"/>
    </row>
    <row r="75" spans="1:14" x14ac:dyDescent="0.25">
      <c r="A75" s="50" t="s">
        <v>159</v>
      </c>
      <c r="B75" s="46" t="s">
        <v>1030</v>
      </c>
      <c r="C75" s="124">
        <v>469.3535705599997</v>
      </c>
      <c r="D75" s="127" t="s">
        <v>815</v>
      </c>
      <c r="E75" s="46"/>
      <c r="F75" s="129">
        <f t="shared" si="1"/>
        <v>4.273424771843478E-2</v>
      </c>
      <c r="G75" s="129" t="str">
        <f t="shared" si="2"/>
        <v/>
      </c>
      <c r="H75" s="48"/>
      <c r="L75" s="48"/>
      <c r="M75" s="48"/>
      <c r="N75" s="78"/>
    </row>
    <row r="76" spans="1:14" x14ac:dyDescent="0.25">
      <c r="A76" s="50" t="s">
        <v>160</v>
      </c>
      <c r="B76" s="46" t="s">
        <v>1031</v>
      </c>
      <c r="C76" s="124">
        <v>10419.853187259987</v>
      </c>
      <c r="D76" s="127" t="s">
        <v>815</v>
      </c>
      <c r="E76" s="46"/>
      <c r="F76" s="129">
        <f t="shared" si="1"/>
        <v>0.9487188661690763</v>
      </c>
      <c r="G76" s="129" t="str">
        <f t="shared" si="2"/>
        <v/>
      </c>
      <c r="H76" s="48"/>
      <c r="L76" s="48"/>
      <c r="M76" s="48"/>
      <c r="N76" s="78"/>
    </row>
    <row r="77" spans="1:14" x14ac:dyDescent="0.25">
      <c r="A77" s="50" t="s">
        <v>161</v>
      </c>
      <c r="B77" s="82" t="s">
        <v>140</v>
      </c>
      <c r="C77" s="125">
        <f>SUM(C70:C76)</f>
        <v>10983.077873569986</v>
      </c>
      <c r="D77" s="125">
        <f>SUM(D70:D76)</f>
        <v>0</v>
      </c>
      <c r="E77" s="66"/>
      <c r="F77" s="130">
        <f>SUM(F70:F76)</f>
        <v>1</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2.74</v>
      </c>
      <c r="D89" s="127">
        <v>3.72</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901</v>
      </c>
      <c r="D93" s="124">
        <v>0</v>
      </c>
      <c r="E93" s="46"/>
      <c r="F93" s="129">
        <f>IF($C$100=0,"",IF(C93="[for completion]","",IF(C93="","",C93/$C$100)))</f>
        <v>9.1462795655263426E-2</v>
      </c>
      <c r="G93" s="129">
        <f>IF($D$100=0,"",IF(D93="[Mark as ND1 if not relevant]","",IF(D93="","",D93/$D$100)))</f>
        <v>0</v>
      </c>
      <c r="H93" s="48"/>
      <c r="L93" s="48"/>
      <c r="M93" s="48"/>
      <c r="N93" s="78"/>
    </row>
    <row r="94" spans="1:14" x14ac:dyDescent="0.25">
      <c r="A94" s="50" t="s">
        <v>183</v>
      </c>
      <c r="B94" s="46" t="s">
        <v>1026</v>
      </c>
      <c r="C94" s="124">
        <v>2200</v>
      </c>
      <c r="D94" s="124">
        <f t="shared" ref="D94:D99" si="5">C93</f>
        <v>901</v>
      </c>
      <c r="E94" s="46"/>
      <c r="F94" s="129">
        <f t="shared" ref="F94:F99" si="6">IF($C$100=0,"",IF(C94="[for completion]","",IF(C94="","",C94/$C$100)))</f>
        <v>0.22332758095624811</v>
      </c>
      <c r="G94" s="129">
        <f t="shared" ref="G94:G99" si="7">IF($D$100=0,"",IF(D94="[Mark as ND1 if not relevant]","",IF(D94="","",D94/$D$100)))</f>
        <v>9.1462795655263426E-2</v>
      </c>
      <c r="H94" s="48"/>
      <c r="L94" s="48"/>
      <c r="M94" s="48"/>
      <c r="N94" s="78"/>
    </row>
    <row r="95" spans="1:14" x14ac:dyDescent="0.25">
      <c r="A95" s="50" t="s">
        <v>184</v>
      </c>
      <c r="B95" s="46" t="s">
        <v>1027</v>
      </c>
      <c r="C95" s="124">
        <v>2500</v>
      </c>
      <c r="D95" s="124">
        <f t="shared" si="5"/>
        <v>2200</v>
      </c>
      <c r="E95" s="46"/>
      <c r="F95" s="129">
        <f t="shared" si="6"/>
        <v>0.25378134199573649</v>
      </c>
      <c r="G95" s="129">
        <f t="shared" si="7"/>
        <v>0.22332758095624811</v>
      </c>
      <c r="H95" s="48"/>
      <c r="L95" s="48"/>
      <c r="M95" s="48"/>
      <c r="N95" s="78"/>
    </row>
    <row r="96" spans="1:14" x14ac:dyDescent="0.25">
      <c r="A96" s="50" t="s">
        <v>185</v>
      </c>
      <c r="B96" s="46" t="s">
        <v>1028</v>
      </c>
      <c r="C96" s="124">
        <v>2250</v>
      </c>
      <c r="D96" s="124">
        <f t="shared" si="5"/>
        <v>2500</v>
      </c>
      <c r="E96" s="46"/>
      <c r="F96" s="129">
        <f t="shared" si="6"/>
        <v>0.22840320779616283</v>
      </c>
      <c r="G96" s="129">
        <f t="shared" si="7"/>
        <v>0.25378134199573649</v>
      </c>
      <c r="H96" s="48"/>
      <c r="L96" s="48"/>
      <c r="M96" s="48"/>
      <c r="N96" s="78"/>
    </row>
    <row r="97" spans="1:14" x14ac:dyDescent="0.25">
      <c r="A97" s="50" t="s">
        <v>186</v>
      </c>
      <c r="B97" s="46" t="s">
        <v>1029</v>
      </c>
      <c r="C97" s="124">
        <v>2000</v>
      </c>
      <c r="D97" s="124">
        <f t="shared" si="5"/>
        <v>2250</v>
      </c>
      <c r="E97" s="46"/>
      <c r="F97" s="129">
        <f t="shared" si="6"/>
        <v>0.20302507359658917</v>
      </c>
      <c r="G97" s="129">
        <f t="shared" si="7"/>
        <v>0.22840320779616283</v>
      </c>
      <c r="H97" s="48"/>
      <c r="L97" s="48"/>
      <c r="M97" s="48"/>
    </row>
    <row r="98" spans="1:14" x14ac:dyDescent="0.25">
      <c r="A98" s="50" t="s">
        <v>187</v>
      </c>
      <c r="B98" s="46" t="s">
        <v>1030</v>
      </c>
      <c r="C98" s="124">
        <v>0</v>
      </c>
      <c r="D98" s="124">
        <f t="shared" si="5"/>
        <v>2000</v>
      </c>
      <c r="E98" s="46"/>
      <c r="F98" s="129">
        <f t="shared" si="6"/>
        <v>0</v>
      </c>
      <c r="G98" s="129">
        <f t="shared" si="7"/>
        <v>0.20302507359658917</v>
      </c>
      <c r="H98" s="48"/>
      <c r="L98" s="48"/>
      <c r="M98" s="48"/>
    </row>
    <row r="99" spans="1:14" x14ac:dyDescent="0.25">
      <c r="A99" s="50" t="s">
        <v>188</v>
      </c>
      <c r="B99" s="46" t="s">
        <v>1031</v>
      </c>
      <c r="C99" s="124">
        <v>0</v>
      </c>
      <c r="D99" s="124">
        <f t="shared" si="5"/>
        <v>0</v>
      </c>
      <c r="E99" s="46"/>
      <c r="F99" s="129">
        <f t="shared" si="6"/>
        <v>0</v>
      </c>
      <c r="G99" s="129">
        <f t="shared" si="7"/>
        <v>0</v>
      </c>
      <c r="H99" s="48"/>
      <c r="L99" s="48"/>
      <c r="M99" s="48"/>
    </row>
    <row r="100" spans="1:14" x14ac:dyDescent="0.25">
      <c r="A100" s="50" t="s">
        <v>189</v>
      </c>
      <c r="B100" s="82" t="s">
        <v>140</v>
      </c>
      <c r="C100" s="125">
        <f>SUM(C93:C99)</f>
        <v>9851</v>
      </c>
      <c r="D100" s="125">
        <f>SUM(D93:D99)</f>
        <v>9851</v>
      </c>
      <c r="E100" s="66"/>
      <c r="F100" s="130">
        <f>SUM(F93:F99)</f>
        <v>1</v>
      </c>
      <c r="G100" s="130">
        <f>SUM(G93:G99)</f>
        <v>1</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609</v>
      </c>
      <c r="D102" s="125"/>
      <c r="E102" s="66"/>
      <c r="F102" s="129">
        <f>IF($C$100=0,"",IF(C102="[for completion]","",C102/$C$100))</f>
        <v>6.1821134910161404E-2</v>
      </c>
      <c r="G102" s="129">
        <f>IF($D$100=0,"",IF(D102="[for completion]","",D102/$D$100))</f>
        <v>0</v>
      </c>
      <c r="H102" s="48"/>
      <c r="L102" s="48"/>
      <c r="M102" s="48"/>
    </row>
    <row r="103" spans="1:14" outlineLevel="1" x14ac:dyDescent="0.25">
      <c r="A103" s="50" t="s">
        <v>192</v>
      </c>
      <c r="B103" s="83" t="s">
        <v>167</v>
      </c>
      <c r="C103" s="125">
        <v>292</v>
      </c>
      <c r="D103" s="125"/>
      <c r="E103" s="66"/>
      <c r="F103" s="129">
        <f>IF($C$100=0,"",IF(C103="[for completion]","",C103/$C$100))</f>
        <v>2.9641660745102019E-2</v>
      </c>
      <c r="G103" s="129">
        <f>IF($D$100=0,"",IF(D103="[for completion]","",D103/$D$100))</f>
        <v>0</v>
      </c>
      <c r="H103" s="48"/>
      <c r="L103" s="48"/>
      <c r="M103" s="48"/>
    </row>
    <row r="104" spans="1:14" outlineLevel="1" x14ac:dyDescent="0.25">
      <c r="A104" s="50" t="s">
        <v>193</v>
      </c>
      <c r="B104" s="83" t="s">
        <v>169</v>
      </c>
      <c r="C104" s="125">
        <v>2200</v>
      </c>
      <c r="D104" s="125"/>
      <c r="E104" s="66"/>
      <c r="F104" s="129">
        <f>IF($C$100=0,"",IF(C104="[for completion]","",C104/$C$100))</f>
        <v>0.22332758095624811</v>
      </c>
      <c r="G104" s="129">
        <f>IF($D$100=0,"",IF(D104="[for completion]","",D104/$D$100))</f>
        <v>0</v>
      </c>
      <c r="H104" s="48"/>
      <c r="L104" s="48"/>
      <c r="M104" s="48"/>
    </row>
    <row r="105" spans="1:14" outlineLevel="1" x14ac:dyDescent="0.25">
      <c r="A105" s="50" t="s">
        <v>194</v>
      </c>
      <c r="B105" s="83" t="s">
        <v>171</v>
      </c>
      <c r="C105" s="125">
        <v>2404</v>
      </c>
      <c r="D105" s="125"/>
      <c r="E105" s="66"/>
      <c r="F105" s="129">
        <f>IF($C$100=0,"",IF(C105="[for completion]","",C105/$C$100))</f>
        <v>0.24403613846310018</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11409</v>
      </c>
      <c r="D124" s="124">
        <f>C124</f>
        <v>11409</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11409</v>
      </c>
      <c r="D130" s="124">
        <f>SUM(D112:D129)</f>
        <v>11409</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9851</v>
      </c>
      <c r="D150" s="124">
        <f>C150</f>
        <v>9851</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9851</v>
      </c>
      <c r="D156" s="124">
        <f>SUM(D138:D155)</f>
        <v>9851</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9851</v>
      </c>
      <c r="D165" s="124">
        <f>C165</f>
        <v>9851</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9851</v>
      </c>
      <c r="D167" s="132">
        <f>SUM(D164:D166)</f>
        <v>9851</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337</v>
      </c>
      <c r="D174" s="63"/>
      <c r="E174" s="55"/>
      <c r="F174" s="129">
        <f>IF($C$179=0,"",IF(C174="[for completion]","",C174/$C$179))</f>
        <v>0.79107981220657275</v>
      </c>
      <c r="G174" s="74"/>
      <c r="H174" s="48"/>
      <c r="L174" s="48"/>
      <c r="M174" s="48"/>
      <c r="N174" s="78"/>
    </row>
    <row r="175" spans="1:14" ht="30.75" customHeight="1" x14ac:dyDescent="0.25">
      <c r="A175" s="50" t="s">
        <v>9</v>
      </c>
      <c r="B175" s="66" t="s">
        <v>989</v>
      </c>
      <c r="C175" s="124">
        <v>25</v>
      </c>
      <c r="E175" s="76"/>
      <c r="F175" s="129">
        <f>IF($C$179=0,"",IF(C175="[for completion]","",C175/$C$179))</f>
        <v>5.8685446009389672E-2</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64</v>
      </c>
      <c r="E177" s="76"/>
      <c r="F177" s="129">
        <f t="shared" ref="F177:F187" si="16">IF($C$179=0,"",IF(C177="[for completion]","",C177/$C$179))</f>
        <v>0.15023474178403756</v>
      </c>
      <c r="G177" s="74"/>
      <c r="H177" s="48"/>
      <c r="L177" s="48"/>
      <c r="M177" s="48"/>
      <c r="N177" s="78"/>
    </row>
    <row r="178" spans="1:14" x14ac:dyDescent="0.25">
      <c r="A178" s="50" t="s">
        <v>279</v>
      </c>
      <c r="B178" s="66" t="s">
        <v>138</v>
      </c>
      <c r="C178" s="124">
        <v>0</v>
      </c>
      <c r="E178" s="76"/>
      <c r="F178" s="129">
        <f t="shared" si="16"/>
        <v>0</v>
      </c>
      <c r="G178" s="74"/>
      <c r="H178" s="48"/>
      <c r="L178" s="48"/>
      <c r="M178" s="48"/>
      <c r="N178" s="78"/>
    </row>
    <row r="179" spans="1:14" x14ac:dyDescent="0.25">
      <c r="A179" s="50" t="s">
        <v>10</v>
      </c>
      <c r="B179" s="82" t="s">
        <v>140</v>
      </c>
      <c r="C179" s="125">
        <f>SUM(C174:C178)</f>
        <v>426</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v>506</v>
      </c>
      <c r="E193" s="73"/>
      <c r="F193" s="129">
        <f t="shared" ref="F193:F206" si="17">IF($C$208=0,"",IF(C193="[for completion]","",C193/$C$208))</f>
        <v>0.95291902071563084</v>
      </c>
      <c r="G193" s="74"/>
      <c r="H193" s="48"/>
      <c r="L193" s="48"/>
      <c r="M193" s="48"/>
      <c r="N193" s="78"/>
    </row>
    <row r="194" spans="1:14" x14ac:dyDescent="0.25">
      <c r="A194" s="50" t="s">
        <v>303</v>
      </c>
      <c r="B194" s="66" t="s">
        <v>304</v>
      </c>
      <c r="C194" s="124">
        <v>25</v>
      </c>
      <c r="E194" s="76"/>
      <c r="F194" s="129">
        <f t="shared" si="17"/>
        <v>4.7080979284369114E-2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531</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426</v>
      </c>
      <c r="E217" s="86"/>
      <c r="F217" s="129">
        <f>IF($C$38=0,"",IF(C217="[for completion]","",IF(C217="","",C217/$C$38)))</f>
        <v>3.7338942939784382E-2</v>
      </c>
      <c r="G217" s="129">
        <f>IF($C$39=0,"",IF(C217="[for completion]","",IF(C217="","",C217/$C$39)))</f>
        <v>4.3244340676073495E-2</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426</v>
      </c>
      <c r="E220" s="86"/>
      <c r="F220" s="123">
        <f>SUM(F217:F219)</f>
        <v>3.7338942939784382E-2</v>
      </c>
      <c r="G220" s="123">
        <f>SUM(G217:G219)</f>
        <v>4.3244340676073495E-2</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1610</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1612</v>
      </c>
      <c r="D242"/>
      <c r="E242"/>
      <c r="F242"/>
      <c r="G242"/>
      <c r="H242" s="48"/>
      <c r="K242"/>
      <c r="L242"/>
      <c r="M242"/>
      <c r="N242"/>
    </row>
    <row r="243" spans="1:14" outlineLevel="1" x14ac:dyDescent="0.25">
      <c r="A243" s="50" t="s">
        <v>1259</v>
      </c>
      <c r="B243" s="50" t="s">
        <v>1080</v>
      </c>
      <c r="C243" s="89" t="s">
        <v>1613</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10983.077873569986</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10983.077873569986</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5136</v>
      </c>
      <c r="D28" s="50" t="s">
        <v>818</v>
      </c>
      <c r="F28" s="50">
        <f>IF(AND(C28="[For completion]",D28="[For completion]"),"[For completion]",SUM(C28:D28))</f>
        <v>5136</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2.4E-2</v>
      </c>
      <c r="D36" s="121" t="s">
        <v>818</v>
      </c>
      <c r="E36" s="137"/>
      <c r="F36" s="121">
        <f>C36</f>
        <v>2.4E-2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1614</v>
      </c>
      <c r="C99" s="121">
        <v>0.12707345391391164</v>
      </c>
      <c r="D99" s="121"/>
      <c r="E99" s="121"/>
      <c r="F99" s="121"/>
      <c r="G99" s="50"/>
    </row>
    <row r="100" spans="1:7" x14ac:dyDescent="0.25">
      <c r="A100" s="50" t="s">
        <v>575</v>
      </c>
      <c r="B100" s="66" t="s">
        <v>1615</v>
      </c>
      <c r="C100" s="121">
        <v>9.3663867054565482E-3</v>
      </c>
      <c r="D100" s="121"/>
      <c r="E100" s="121"/>
      <c r="F100" s="121"/>
      <c r="G100" s="50"/>
    </row>
    <row r="101" spans="1:7" x14ac:dyDescent="0.25">
      <c r="A101" s="50" t="s">
        <v>576</v>
      </c>
      <c r="B101" s="66" t="s">
        <v>1616</v>
      </c>
      <c r="C101" s="121">
        <v>3.5657578868891551E-3</v>
      </c>
      <c r="D101" s="121"/>
      <c r="E101" s="121"/>
      <c r="F101" s="121"/>
      <c r="G101" s="50"/>
    </row>
    <row r="102" spans="1:7" x14ac:dyDescent="0.25">
      <c r="A102" s="50" t="s">
        <v>577</v>
      </c>
      <c r="B102" s="66" t="s">
        <v>1617</v>
      </c>
      <c r="C102" s="121">
        <v>8.9241829137774002E-3</v>
      </c>
      <c r="D102" s="121"/>
      <c r="E102" s="121"/>
      <c r="F102" s="121"/>
      <c r="G102" s="50"/>
    </row>
    <row r="103" spans="1:7" x14ac:dyDescent="0.25">
      <c r="A103" s="50" t="s">
        <v>578</v>
      </c>
      <c r="B103" s="66" t="s">
        <v>1618</v>
      </c>
      <c r="C103" s="121">
        <v>0.67684519698608514</v>
      </c>
      <c r="D103" s="121"/>
      <c r="E103" s="121"/>
      <c r="F103" s="121"/>
      <c r="G103" s="50"/>
    </row>
    <row r="104" spans="1:7" x14ac:dyDescent="0.25">
      <c r="A104" s="50" t="s">
        <v>579</v>
      </c>
      <c r="B104" s="66" t="s">
        <v>1619</v>
      </c>
      <c r="C104" s="121">
        <v>4.6980033979517012E-3</v>
      </c>
      <c r="D104" s="121"/>
      <c r="E104" s="121"/>
      <c r="F104" s="121"/>
      <c r="G104" s="50"/>
    </row>
    <row r="105" spans="1:7" x14ac:dyDescent="0.25">
      <c r="A105" s="50" t="s">
        <v>580</v>
      </c>
      <c r="B105" s="66" t="s">
        <v>1620</v>
      </c>
      <c r="C105" s="121">
        <v>5.2105805092865307E-3</v>
      </c>
      <c r="D105" s="121"/>
      <c r="E105" s="121"/>
      <c r="F105" s="121"/>
      <c r="G105" s="50"/>
    </row>
    <row r="106" spans="1:7" x14ac:dyDescent="0.25">
      <c r="A106" s="50" t="s">
        <v>581</v>
      </c>
      <c r="B106" s="66" t="s">
        <v>1621</v>
      </c>
      <c r="C106" s="121">
        <v>1.6478195259410727E-2</v>
      </c>
      <c r="D106" s="121"/>
      <c r="E106" s="121"/>
      <c r="F106" s="121"/>
      <c r="G106" s="50"/>
    </row>
    <row r="107" spans="1:7" x14ac:dyDescent="0.25">
      <c r="A107" s="50" t="s">
        <v>582</v>
      </c>
      <c r="B107" s="66" t="s">
        <v>1622</v>
      </c>
      <c r="C107" s="121">
        <v>0.10326402489681588</v>
      </c>
      <c r="D107" s="121"/>
      <c r="E107" s="121"/>
      <c r="F107" s="121"/>
      <c r="G107" s="50"/>
    </row>
    <row r="108" spans="1:7" x14ac:dyDescent="0.25">
      <c r="A108" s="50" t="s">
        <v>583</v>
      </c>
      <c r="B108" s="66" t="s">
        <v>1623</v>
      </c>
      <c r="C108" s="121">
        <v>2.5028092940276105E-2</v>
      </c>
      <c r="D108" s="121"/>
      <c r="E108" s="121"/>
      <c r="F108" s="121"/>
      <c r="G108" s="50"/>
    </row>
    <row r="109" spans="1:7" x14ac:dyDescent="0.25">
      <c r="A109" s="50" t="s">
        <v>584</v>
      </c>
      <c r="B109" s="66" t="s">
        <v>1624</v>
      </c>
      <c r="C109" s="121">
        <v>1.9546124590139172E-2</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0.25</v>
      </c>
      <c r="D160" s="121" t="s">
        <v>818</v>
      </c>
      <c r="E160" s="122"/>
      <c r="F160" s="121">
        <v>0.23174599731055778</v>
      </c>
    </row>
    <row r="161" spans="1:7" x14ac:dyDescent="0.25">
      <c r="A161" s="50" t="s">
        <v>620</v>
      </c>
      <c r="B161" s="50" t="s">
        <v>621</v>
      </c>
      <c r="C161" s="121">
        <v>0.75</v>
      </c>
      <c r="D161" s="121" t="s">
        <v>818</v>
      </c>
      <c r="E161" s="122"/>
      <c r="F161" s="121">
        <v>0.76825400268944222</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0.21636861040461372</v>
      </c>
      <c r="D170" s="121" t="s">
        <v>818</v>
      </c>
      <c r="E170" s="122"/>
      <c r="F170" s="121">
        <v>0.24377856992899691</v>
      </c>
    </row>
    <row r="171" spans="1:7" x14ac:dyDescent="0.25">
      <c r="A171" s="50" t="s">
        <v>632</v>
      </c>
      <c r="B171" s="46" t="s">
        <v>633</v>
      </c>
      <c r="C171" s="121">
        <v>0.17801568754556088</v>
      </c>
      <c r="D171" s="121" t="s">
        <v>818</v>
      </c>
      <c r="E171" s="122"/>
      <c r="F171" s="121">
        <v>0.22845641498526253</v>
      </c>
    </row>
    <row r="172" spans="1:7" x14ac:dyDescent="0.25">
      <c r="A172" s="50" t="s">
        <v>634</v>
      </c>
      <c r="B172" s="46" t="s">
        <v>635</v>
      </c>
      <c r="C172" s="121">
        <v>0.17332197231168686</v>
      </c>
      <c r="D172" s="121" t="s">
        <v>818</v>
      </c>
      <c r="E172" s="121"/>
      <c r="F172" s="121">
        <v>0.14773985801075978</v>
      </c>
    </row>
    <row r="173" spans="1:7" x14ac:dyDescent="0.25">
      <c r="A173" s="50" t="s">
        <v>636</v>
      </c>
      <c r="B173" s="46" t="s">
        <v>637</v>
      </c>
      <c r="C173" s="121">
        <v>0.19369887456588661</v>
      </c>
      <c r="D173" s="121" t="s">
        <v>818</v>
      </c>
      <c r="E173" s="121"/>
      <c r="F173" s="121">
        <v>0.14493087421253456</v>
      </c>
    </row>
    <row r="174" spans="1:7" x14ac:dyDescent="0.25">
      <c r="A174" s="50" t="s">
        <v>638</v>
      </c>
      <c r="B174" s="46" t="s">
        <v>639</v>
      </c>
      <c r="C174" s="121">
        <v>0.23859485517225196</v>
      </c>
      <c r="D174" s="121" t="s">
        <v>818</v>
      </c>
      <c r="E174" s="121"/>
      <c r="F174" s="121">
        <v>0.23509428286244627</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5.0000000000000001E-4</v>
      </c>
      <c r="D180" s="144" t="s">
        <v>818</v>
      </c>
      <c r="E180" s="122"/>
      <c r="F180" s="144">
        <f>C180</f>
        <v>5.0000000000000001E-4</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2138.4497417387042</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1625</v>
      </c>
      <c r="C190" s="124">
        <v>693792.26358999975</v>
      </c>
      <c r="D190" s="138">
        <v>1461</v>
      </c>
      <c r="E190" s="63"/>
      <c r="F190" s="129">
        <f>IF($C$214=0,"",IF(C190="[for completion]","",IF(C190="","",C190/$C$214)))</f>
        <v>6.3169201891899743E-2</v>
      </c>
      <c r="G190" s="129">
        <f>IF($D$214=0,"",IF(D190="[for completion]","",IF(D190="","",D190/$D$214)))</f>
        <v>0.2844626168224299</v>
      </c>
    </row>
    <row r="191" spans="1:7" x14ac:dyDescent="0.25">
      <c r="A191" s="50" t="s">
        <v>658</v>
      </c>
      <c r="B191" s="66" t="s">
        <v>1626</v>
      </c>
      <c r="C191" s="124">
        <v>2145189.0200399999</v>
      </c>
      <c r="D191" s="138">
        <v>1439</v>
      </c>
      <c r="E191" s="63"/>
      <c r="F191" s="129">
        <f t="shared" ref="F191:F213" si="1">IF($C$214=0,"",IF(C191="[for completion]","",IF(C191="","",C191/$C$214)))</f>
        <v>0.19531765546361524</v>
      </c>
      <c r="G191" s="129">
        <f t="shared" ref="G191:G213" si="2">IF($D$214=0,"",IF(D191="[for completion]","",IF(D191="","",D191/$D$214)))</f>
        <v>0.28017912772585668</v>
      </c>
    </row>
    <row r="192" spans="1:7" x14ac:dyDescent="0.25">
      <c r="A192" s="50" t="s">
        <v>659</v>
      </c>
      <c r="B192" s="66" t="s">
        <v>1627</v>
      </c>
      <c r="C192" s="124">
        <v>2571771.8460400002</v>
      </c>
      <c r="D192" s="138">
        <v>1041</v>
      </c>
      <c r="E192" s="63"/>
      <c r="F192" s="129">
        <f t="shared" si="1"/>
        <v>0.2341576628741556</v>
      </c>
      <c r="G192" s="129">
        <f t="shared" si="2"/>
        <v>0.20268691588785046</v>
      </c>
    </row>
    <row r="193" spans="1:7" x14ac:dyDescent="0.25">
      <c r="A193" s="50" t="s">
        <v>660</v>
      </c>
      <c r="B193" s="66" t="s">
        <v>1628</v>
      </c>
      <c r="C193" s="124">
        <v>1994456.2124399985</v>
      </c>
      <c r="D193" s="138">
        <v>580</v>
      </c>
      <c r="E193" s="63"/>
      <c r="F193" s="129">
        <f t="shared" si="1"/>
        <v>0.1815935601476083</v>
      </c>
      <c r="G193" s="129">
        <f t="shared" si="2"/>
        <v>0.11292834890965732</v>
      </c>
    </row>
    <row r="194" spans="1:7" x14ac:dyDescent="0.25">
      <c r="A194" s="50" t="s">
        <v>661</v>
      </c>
      <c r="B194" s="66" t="s">
        <v>1629</v>
      </c>
      <c r="C194" s="124">
        <v>1348847.2136999951</v>
      </c>
      <c r="D194" s="138">
        <v>300</v>
      </c>
      <c r="E194" s="63"/>
      <c r="F194" s="129">
        <f t="shared" si="1"/>
        <v>0.12281140398229365</v>
      </c>
      <c r="G194" s="129">
        <f t="shared" si="2"/>
        <v>5.8411214953271028E-2</v>
      </c>
    </row>
    <row r="195" spans="1:7" x14ac:dyDescent="0.25">
      <c r="A195" s="50" t="s">
        <v>662</v>
      </c>
      <c r="B195" s="66" t="s">
        <v>1630</v>
      </c>
      <c r="C195" s="124">
        <v>2229021.31776</v>
      </c>
      <c r="D195" s="138">
        <v>315</v>
      </c>
      <c r="E195" s="63"/>
      <c r="F195" s="129">
        <f t="shared" si="1"/>
        <v>0.20295051564042749</v>
      </c>
      <c r="G195" s="129">
        <f t="shared" si="2"/>
        <v>6.1331775700934579E-2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10983077.873569993</v>
      </c>
      <c r="D214" s="73">
        <f>SUM(D190:D213)</f>
        <v>5136</v>
      </c>
      <c r="E214" s="114"/>
      <c r="F214" s="139">
        <f>SUM(F190:F213)</f>
        <v>1</v>
      </c>
      <c r="G214" s="139">
        <f>SUM(G190:G213)</f>
        <v>1</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0.58399999999999996</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1792.2351498699998</v>
      </c>
      <c r="D219" s="138">
        <v>1673</v>
      </c>
      <c r="F219" s="129">
        <f t="shared" ref="F219:F233" si="3">IF($C$227=0,"",IF(C219="[for completion]","",C219/$C$227))</f>
        <v>0.1631815025351761</v>
      </c>
      <c r="G219" s="129">
        <f t="shared" ref="G219:G233" si="4">IF($D$227=0,"",IF(D219="[for completion]","",D219/$D$227))</f>
        <v>0.32573987538940807</v>
      </c>
    </row>
    <row r="220" spans="1:7" x14ac:dyDescent="0.25">
      <c r="A220" s="50" t="s">
        <v>688</v>
      </c>
      <c r="B220" s="50" t="s">
        <v>689</v>
      </c>
      <c r="C220" s="124">
        <v>1338.5170666400002</v>
      </c>
      <c r="D220" s="138">
        <v>686</v>
      </c>
      <c r="F220" s="129">
        <f t="shared" si="3"/>
        <v>0.12187085278353955</v>
      </c>
      <c r="G220" s="129">
        <f t="shared" si="4"/>
        <v>0.13356697819314642</v>
      </c>
    </row>
    <row r="221" spans="1:7" x14ac:dyDescent="0.25">
      <c r="A221" s="50" t="s">
        <v>690</v>
      </c>
      <c r="B221" s="50" t="s">
        <v>691</v>
      </c>
      <c r="C221" s="124">
        <v>2228.2452828000005</v>
      </c>
      <c r="D221" s="138">
        <v>936</v>
      </c>
      <c r="F221" s="129">
        <f t="shared" si="3"/>
        <v>0.2028798583102206</v>
      </c>
      <c r="G221" s="129">
        <f t="shared" si="4"/>
        <v>0.1822429906542056</v>
      </c>
    </row>
    <row r="222" spans="1:7" x14ac:dyDescent="0.25">
      <c r="A222" s="50" t="s">
        <v>692</v>
      </c>
      <c r="B222" s="50" t="s">
        <v>693</v>
      </c>
      <c r="C222" s="124">
        <v>2981.8109737399986</v>
      </c>
      <c r="D222" s="138">
        <v>1016</v>
      </c>
      <c r="F222" s="129">
        <f t="shared" si="3"/>
        <v>0.27149138047318372</v>
      </c>
      <c r="G222" s="129">
        <f t="shared" si="4"/>
        <v>0.19781931464174454</v>
      </c>
    </row>
    <row r="223" spans="1:7" x14ac:dyDescent="0.25">
      <c r="A223" s="50" t="s">
        <v>694</v>
      </c>
      <c r="B223" s="50" t="s">
        <v>695</v>
      </c>
      <c r="C223" s="124">
        <v>1898.4224214899998</v>
      </c>
      <c r="D223" s="138">
        <v>586</v>
      </c>
      <c r="F223" s="129">
        <f t="shared" si="3"/>
        <v>0.17284976427768203</v>
      </c>
      <c r="G223" s="129">
        <f t="shared" si="4"/>
        <v>0.11409657320872274</v>
      </c>
    </row>
    <row r="224" spans="1:7" x14ac:dyDescent="0.25">
      <c r="A224" s="50" t="s">
        <v>696</v>
      </c>
      <c r="B224" s="50" t="s">
        <v>697</v>
      </c>
      <c r="C224" s="124">
        <v>488.66587124</v>
      </c>
      <c r="D224" s="138">
        <v>168</v>
      </c>
      <c r="F224" s="129">
        <f t="shared" si="3"/>
        <v>4.4492616447338484E-2</v>
      </c>
      <c r="G224" s="129">
        <f t="shared" si="4"/>
        <v>3.2710280373831772E-2</v>
      </c>
    </row>
    <row r="225" spans="1:7" x14ac:dyDescent="0.25">
      <c r="A225" s="50" t="s">
        <v>698</v>
      </c>
      <c r="B225" s="50" t="s">
        <v>699</v>
      </c>
      <c r="C225" s="124">
        <v>118.8984088</v>
      </c>
      <c r="D225" s="138">
        <v>36</v>
      </c>
      <c r="F225" s="129">
        <f t="shared" si="3"/>
        <v>1.0825600088488912E-2</v>
      </c>
      <c r="G225" s="129">
        <f t="shared" si="4"/>
        <v>7.0093457943925233E-3</v>
      </c>
    </row>
    <row r="226" spans="1:7" x14ac:dyDescent="0.25">
      <c r="A226" s="50" t="s">
        <v>700</v>
      </c>
      <c r="B226" s="50" t="s">
        <v>701</v>
      </c>
      <c r="C226" s="124">
        <v>136.28269898999997</v>
      </c>
      <c r="D226" s="138">
        <v>35</v>
      </c>
      <c r="F226" s="129">
        <f t="shared" si="3"/>
        <v>1.2408425084370442E-2</v>
      </c>
      <c r="G226" s="129">
        <f t="shared" si="4"/>
        <v>6.8146417445482865E-3</v>
      </c>
    </row>
    <row r="227" spans="1:7" x14ac:dyDescent="0.25">
      <c r="A227" s="50" t="s">
        <v>702</v>
      </c>
      <c r="B227" s="75" t="s">
        <v>140</v>
      </c>
      <c r="C227" s="124">
        <f>SUM(C219:C226)</f>
        <v>10983.077873570001</v>
      </c>
      <c r="D227" s="138">
        <f>SUM(D219:D226)</f>
        <v>5136</v>
      </c>
      <c r="F227" s="121">
        <f>SUM(F219:F226)</f>
        <v>0.99999999999999978</v>
      </c>
      <c r="G227" s="121">
        <f>SUM(G219:G226)</f>
        <v>0.99999999999999978</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0.54600000000000004</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2304.2705844600009</v>
      </c>
      <c r="D241" s="138">
        <v>2121</v>
      </c>
      <c r="F241" s="129">
        <f>IF($C$249=0,"",IF(C241="[Mark as ND1 if not relevant]","",C241/$C$249))</f>
        <v>0.20980189806402672</v>
      </c>
      <c r="G241" s="129">
        <f>IF($D$249=0,"",IF(D241="[Mark as ND1 if not relevant]","",D241/$D$249))</f>
        <v>0.41296728971962615</v>
      </c>
    </row>
    <row r="242" spans="1:7" x14ac:dyDescent="0.25">
      <c r="A242" s="50" t="s">
        <v>721</v>
      </c>
      <c r="B242" s="50" t="s">
        <v>689</v>
      </c>
      <c r="C242" s="124">
        <v>1499.8266121199995</v>
      </c>
      <c r="D242" s="138">
        <v>742</v>
      </c>
      <c r="F242" s="129">
        <f t="shared" ref="F242:F248" si="5">IF($C$249=0,"",IF(C242="[Mark as ND1 if not relevant]","",C242/$C$249))</f>
        <v>0.13655795118499758</v>
      </c>
      <c r="G242" s="129">
        <f t="shared" ref="G242:G248" si="6">IF($D$249=0,"",IF(D242="[Mark as ND1 if not relevant]","",D242/$D$249))</f>
        <v>0.14447040498442368</v>
      </c>
    </row>
    <row r="243" spans="1:7" x14ac:dyDescent="0.25">
      <c r="A243" s="50" t="s">
        <v>722</v>
      </c>
      <c r="B243" s="50" t="s">
        <v>691</v>
      </c>
      <c r="C243" s="124">
        <v>2232.2756191399999</v>
      </c>
      <c r="D243" s="138">
        <v>846</v>
      </c>
      <c r="F243" s="129">
        <f t="shared" si="5"/>
        <v>0.20324681704313621</v>
      </c>
      <c r="G243" s="129">
        <f t="shared" si="6"/>
        <v>0.1647196261682243</v>
      </c>
    </row>
    <row r="244" spans="1:7" x14ac:dyDescent="0.25">
      <c r="A244" s="50" t="s">
        <v>723</v>
      </c>
      <c r="B244" s="50" t="s">
        <v>693</v>
      </c>
      <c r="C244" s="124">
        <v>2559.8733072000005</v>
      </c>
      <c r="D244" s="138">
        <v>775</v>
      </c>
      <c r="F244" s="129">
        <f t="shared" si="5"/>
        <v>0.23307431092336639</v>
      </c>
      <c r="G244" s="129">
        <f t="shared" si="6"/>
        <v>0.15089563862928349</v>
      </c>
    </row>
    <row r="245" spans="1:7" x14ac:dyDescent="0.25">
      <c r="A245" s="50" t="s">
        <v>724</v>
      </c>
      <c r="B245" s="50" t="s">
        <v>695</v>
      </c>
      <c r="C245" s="124">
        <v>1812.2700035900002</v>
      </c>
      <c r="D245" s="138">
        <v>488</v>
      </c>
      <c r="F245" s="129">
        <f t="shared" si="5"/>
        <v>0.16500565911046661</v>
      </c>
      <c r="G245" s="129">
        <f t="shared" si="6"/>
        <v>9.5015576323987536E-2</v>
      </c>
    </row>
    <row r="246" spans="1:7" x14ac:dyDescent="0.25">
      <c r="A246" s="50" t="s">
        <v>725</v>
      </c>
      <c r="B246" s="50" t="s">
        <v>697</v>
      </c>
      <c r="C246" s="124">
        <v>392.54805141999998</v>
      </c>
      <c r="D246" s="138">
        <v>113</v>
      </c>
      <c r="F246" s="129">
        <f t="shared" si="5"/>
        <v>3.5741169819494684E-2</v>
      </c>
      <c r="G246" s="129">
        <f t="shared" si="6"/>
        <v>2.2001557632398753E-2</v>
      </c>
    </row>
    <row r="247" spans="1:7" x14ac:dyDescent="0.25">
      <c r="A247" s="50" t="s">
        <v>726</v>
      </c>
      <c r="B247" s="50" t="s">
        <v>699</v>
      </c>
      <c r="C247" s="124">
        <v>110.81942405000001</v>
      </c>
      <c r="D247" s="138">
        <v>31</v>
      </c>
      <c r="F247" s="129">
        <f t="shared" si="5"/>
        <v>1.0090015324090445E-2</v>
      </c>
      <c r="G247" s="129">
        <f t="shared" si="6"/>
        <v>6.0358255451713394E-3</v>
      </c>
    </row>
    <row r="248" spans="1:7" x14ac:dyDescent="0.25">
      <c r="A248" s="50" t="s">
        <v>727</v>
      </c>
      <c r="B248" s="50" t="s">
        <v>701</v>
      </c>
      <c r="C248" s="124">
        <v>71.19427159</v>
      </c>
      <c r="D248" s="138">
        <v>20</v>
      </c>
      <c r="F248" s="129">
        <f t="shared" si="5"/>
        <v>6.4821785304212363E-3</v>
      </c>
      <c r="G248" s="129">
        <f t="shared" si="6"/>
        <v>3.8940809968847352E-3</v>
      </c>
    </row>
    <row r="249" spans="1:7" x14ac:dyDescent="0.25">
      <c r="A249" s="50" t="s">
        <v>728</v>
      </c>
      <c r="B249" s="75" t="s">
        <v>140</v>
      </c>
      <c r="C249" s="124">
        <f>SUM(C241:C248)</f>
        <v>10983.077873570002</v>
      </c>
      <c r="D249" s="138">
        <f>SUM(D241:D248)</f>
        <v>5136</v>
      </c>
      <c r="F249" s="121">
        <f>SUM(F241:F248)</f>
        <v>0.99999999999999989</v>
      </c>
      <c r="G249" s="121">
        <f>SUM(G241:G248)</f>
        <v>0.99999999999999989</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0.99530117735537604</v>
      </c>
      <c r="E260" s="114"/>
      <c r="F260" s="114"/>
      <c r="G260" s="114"/>
    </row>
    <row r="261" spans="1:14" x14ac:dyDescent="0.25">
      <c r="A261" s="50" t="s">
        <v>741</v>
      </c>
      <c r="B261" s="50" t="s">
        <v>742</v>
      </c>
      <c r="C261" s="121">
        <v>0</v>
      </c>
      <c r="E261" s="114"/>
      <c r="F261" s="114"/>
    </row>
    <row r="262" spans="1:14" x14ac:dyDescent="0.25">
      <c r="A262" s="50" t="s">
        <v>743</v>
      </c>
      <c r="B262" s="50" t="s">
        <v>744</v>
      </c>
      <c r="C262" s="121">
        <v>2.7508131061060757E-3</v>
      </c>
      <c r="E262" s="114"/>
      <c r="F262" s="114"/>
    </row>
    <row r="263" spans="1:14" x14ac:dyDescent="0.25">
      <c r="A263" s="50" t="s">
        <v>745</v>
      </c>
      <c r="B263" s="50" t="s">
        <v>1250</v>
      </c>
      <c r="C263" s="121">
        <v>0</v>
      </c>
      <c r="E263" s="114"/>
      <c r="F263" s="114"/>
    </row>
    <row r="264" spans="1:14" x14ac:dyDescent="0.25">
      <c r="A264" s="50" t="s">
        <v>998</v>
      </c>
      <c r="B264" s="66" t="s">
        <v>990</v>
      </c>
      <c r="C264" s="121">
        <v>0</v>
      </c>
      <c r="D264" s="63"/>
      <c r="E264" s="63"/>
      <c r="F264" s="81"/>
      <c r="G264" s="81"/>
      <c r="H264" s="48"/>
      <c r="I264" s="50"/>
      <c r="J264" s="50"/>
      <c r="K264" s="50"/>
      <c r="L264" s="48"/>
      <c r="M264" s="48"/>
      <c r="N264" s="48"/>
    </row>
    <row r="265" spans="1:14" x14ac:dyDescent="0.25">
      <c r="A265" s="50" t="s">
        <v>1251</v>
      </c>
      <c r="B265" s="50" t="s">
        <v>138</v>
      </c>
      <c r="C265" s="121">
        <v>1.9480095385179684E-3</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0.88967011769023152</v>
      </c>
      <c r="E277" s="48"/>
      <c r="F277" s="48"/>
    </row>
    <row r="278" spans="1:7" x14ac:dyDescent="0.25">
      <c r="A278" s="50" t="s">
        <v>761</v>
      </c>
      <c r="B278" s="50" t="s">
        <v>762</v>
      </c>
      <c r="C278" s="121"/>
      <c r="E278" s="48"/>
      <c r="F278" s="48"/>
    </row>
    <row r="279" spans="1:7" x14ac:dyDescent="0.25">
      <c r="A279" s="50" t="s">
        <v>763</v>
      </c>
      <c r="B279" s="50" t="s">
        <v>138</v>
      </c>
      <c r="C279" s="121">
        <v>0.11032988230976845</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1631</v>
      </c>
      <c r="C287" s="124">
        <v>87.221405070000003</v>
      </c>
      <c r="D287" s="50" t="s">
        <v>821</v>
      </c>
      <c r="E287" s="55"/>
      <c r="F287" s="129">
        <f>IF($C$305=0,"",IF(C287="[For completion]","",C287/$C$305))</f>
        <v>7.9414355496733886E-3</v>
      </c>
      <c r="G287" s="129" t="str">
        <f>IF($D$305=0,"",IF(D287="[For completion]","",D287/$D$305))</f>
        <v/>
      </c>
    </row>
    <row r="288" spans="1:7" customFormat="1" x14ac:dyDescent="0.25">
      <c r="A288" s="50" t="s">
        <v>1137</v>
      </c>
      <c r="B288" s="66" t="s">
        <v>1632</v>
      </c>
      <c r="C288" s="124">
        <v>1823.3651528399994</v>
      </c>
      <c r="D288" s="50" t="s">
        <v>821</v>
      </c>
      <c r="E288" s="55"/>
      <c r="F288" s="129">
        <f t="shared" ref="F288:F304" si="9">IF($C$305=0,"",IF(C288="[For completion]","",C288/$C$305))</f>
        <v>0.16601586311500155</v>
      </c>
      <c r="G288" s="129" t="str">
        <f t="shared" ref="G288:G304" si="10">IF($D$305=0,"",IF(D288="[For completion]","",D288/$D$305))</f>
        <v/>
      </c>
    </row>
    <row r="289" spans="1:7" customFormat="1" x14ac:dyDescent="0.25">
      <c r="A289" s="50" t="s">
        <v>1138</v>
      </c>
      <c r="B289" s="66" t="s">
        <v>1633</v>
      </c>
      <c r="C289" s="124">
        <v>1025.0684258799999</v>
      </c>
      <c r="D289" s="50" t="s">
        <v>821</v>
      </c>
      <c r="E289" s="55"/>
      <c r="F289" s="129">
        <f t="shared" si="9"/>
        <v>9.3331617755962062E-2</v>
      </c>
      <c r="G289" s="129" t="str">
        <f t="shared" si="10"/>
        <v/>
      </c>
    </row>
    <row r="290" spans="1:7" customFormat="1" x14ac:dyDescent="0.25">
      <c r="A290" s="50" t="s">
        <v>1139</v>
      </c>
      <c r="B290" s="66" t="s">
        <v>1634</v>
      </c>
      <c r="C290" s="124">
        <v>2003.5927316800012</v>
      </c>
      <c r="D290" s="50" t="s">
        <v>821</v>
      </c>
      <c r="E290" s="55"/>
      <c r="F290" s="129">
        <f t="shared" si="9"/>
        <v>0.18242543253758634</v>
      </c>
      <c r="G290" s="129" t="str">
        <f t="shared" si="10"/>
        <v/>
      </c>
    </row>
    <row r="291" spans="1:7" customFormat="1" x14ac:dyDescent="0.25">
      <c r="A291" s="50" t="s">
        <v>1140</v>
      </c>
      <c r="B291" s="66" t="s">
        <v>1635</v>
      </c>
      <c r="C291" s="124">
        <v>2070.7767442700001</v>
      </c>
      <c r="D291" s="50" t="s">
        <v>821</v>
      </c>
      <c r="E291" s="55"/>
      <c r="F291" s="129">
        <f t="shared" si="9"/>
        <v>0.18854248036000706</v>
      </c>
      <c r="G291" s="129" t="str">
        <f t="shared" si="10"/>
        <v/>
      </c>
    </row>
    <row r="292" spans="1:7" customFormat="1" x14ac:dyDescent="0.25">
      <c r="A292" s="50" t="s">
        <v>1141</v>
      </c>
      <c r="B292" s="66" t="s">
        <v>1636</v>
      </c>
      <c r="C292" s="124">
        <v>1529.1570508099996</v>
      </c>
      <c r="D292" s="50" t="s">
        <v>821</v>
      </c>
      <c r="E292" s="55"/>
      <c r="F292" s="129">
        <f t="shared" si="9"/>
        <v>0.13922846295115579</v>
      </c>
      <c r="G292" s="129" t="str">
        <f t="shared" si="10"/>
        <v/>
      </c>
    </row>
    <row r="293" spans="1:7" customFormat="1" x14ac:dyDescent="0.25">
      <c r="A293" s="50" t="s">
        <v>1142</v>
      </c>
      <c r="B293" s="66" t="s">
        <v>1637</v>
      </c>
      <c r="C293" s="124">
        <v>1931.2431481499982</v>
      </c>
      <c r="D293" s="50" t="s">
        <v>821</v>
      </c>
      <c r="E293" s="55"/>
      <c r="F293" s="129">
        <f t="shared" si="9"/>
        <v>0.17583806382702596</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512.65321487000006</v>
      </c>
      <c r="D304" s="50" t="s">
        <v>821</v>
      </c>
      <c r="E304" s="55"/>
      <c r="F304" s="129">
        <f t="shared" si="9"/>
        <v>4.6676643903587695E-2</v>
      </c>
      <c r="G304" s="129" t="str">
        <f t="shared" si="10"/>
        <v/>
      </c>
    </row>
    <row r="305" spans="1:7" customFormat="1" x14ac:dyDescent="0.25">
      <c r="A305" s="50" t="s">
        <v>1154</v>
      </c>
      <c r="B305" s="66" t="s">
        <v>140</v>
      </c>
      <c r="C305" s="124">
        <f>SUM(C287:C304)</f>
        <v>10983.077873570001</v>
      </c>
      <c r="D305" s="50">
        <f>SUM(D287:D304)</f>
        <v>0</v>
      </c>
      <c r="E305" s="55"/>
      <c r="F305" s="137">
        <f>SUM(F287:F304)</f>
        <v>0.99999999999999989</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2024-01-15T11:00:20Z</dcterms:modified>
</cp:coreProperties>
</file>