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naspb.sharepoint.com/teams/msteams_1304ac_209480-Mnedogkvartalsrapportering/Shared Documents/Måned, kvartal og årsrapportering/KVARTREGNSKAP/"/>
    </mc:Choice>
  </mc:AlternateContent>
  <xr:revisionPtr revIDLastSave="0" documentId="8_{3F5BC188-086F-4AFE-A051-2DBC528AB6C2}" xr6:coauthVersionLast="47" xr6:coauthVersionMax="47" xr10:uidLastSave="{00000000-0000-0000-0000-000000000000}"/>
  <bookViews>
    <workbookView xWindow="-105" yWindow="0" windowWidth="38610" windowHeight="20985" firstSheet="1" activeTab="1" xr2:uid="{3F583FCC-5E1A-460B-9D00-2A89296DAF11}"/>
  </bookViews>
  <sheets>
    <sheet name="APM - definisjoner" sheetId="1" r:id="rId1"/>
    <sheet name="apm tabell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123Graph_ABALADAGS" localSheetId="1" hidden="1">[1]Tabell!#REF!</definedName>
    <definedName name="__123Graph_ABALADAGS" hidden="1">[1]Tabell!#REF!</definedName>
    <definedName name="__123Graph_BBALADAGS" localSheetId="1" hidden="1">[1]Tabell!#REF!</definedName>
    <definedName name="__123Graph_BBALADAGS" hidden="1">[1]Tabell!#REF!</definedName>
    <definedName name="__123Graph_CBALADAGS" localSheetId="1" hidden="1">[1]Tabell!#REF!</definedName>
    <definedName name="__123Graph_CBALADAGS" hidden="1">[1]Tabell!#REF!</definedName>
    <definedName name="__123Graph_DBALADAGS" localSheetId="1" hidden="1">[1]Tabell!#REF!</definedName>
    <definedName name="__123Graph_DBALADAGS" hidden="1">[1]Tabell!#REF!</definedName>
    <definedName name="__123Graph_EBALADAGS" localSheetId="1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09978251860849cbb2adc3ca2d653fdb" hidden="1">#REF!</definedName>
    <definedName name="a1d6478a3358b4ada9ef3d7a1dd1a3e90" hidden="1">#REF!</definedName>
    <definedName name="a21b5b52847044604a75b8d0683acff0b" hidden="1">#REF!</definedName>
    <definedName name="abb1e7357a8f842e8a67274c425abaa5e" hidden="1">#REF!</definedName>
    <definedName name="abc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alanse_konsern">[3]Balanse!$E$4:$I$109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localSheetId="1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ager">[3]Hovedtall!$P$1</definedName>
    <definedName name="dfhgd" hidden="1">[1]Tabell!#REF!</definedName>
    <definedName name="E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IL">[4]Cover!$J$8</definedName>
    <definedName name="N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ote18" hidden="1">#REF!</definedName>
    <definedName name="OL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rint_A">#N/A</definedName>
    <definedName name="q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 localSheetId="0">'APM - definisjoner'!$A$1:$B$26</definedName>
    <definedName name="_xlnm.Print_Area">#N/A</definedName>
    <definedName name="v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" hidden="1">#REF!</definedName>
    <definedName name="xxxxxxx" hidden="1">[5]In99!#REF!</definedName>
    <definedName name="Y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3" l="1"/>
  <c r="O62" i="3"/>
  <c r="P53" i="3"/>
  <c r="P56" i="3" s="1"/>
  <c r="O53" i="3"/>
  <c r="O56" i="3" s="1"/>
  <c r="P50" i="3"/>
  <c r="O50" i="3"/>
  <c r="O44" i="3"/>
  <c r="O43" i="3"/>
  <c r="O40" i="3"/>
  <c r="O41" i="3" s="1"/>
  <c r="O35" i="3"/>
  <c r="O36" i="3" s="1"/>
  <c r="P20" i="3"/>
  <c r="P22" i="3" s="1"/>
  <c r="P30" i="3" s="1"/>
  <c r="O20" i="3"/>
  <c r="O22" i="3" s="1"/>
  <c r="O30" i="3" s="1"/>
  <c r="P15" i="3"/>
  <c r="P29" i="3" s="1"/>
  <c r="O15" i="3"/>
  <c r="O29" i="3" s="1"/>
  <c r="P11" i="3"/>
  <c r="P25" i="3" s="1"/>
  <c r="O11" i="3"/>
  <c r="O25" i="3" s="1"/>
  <c r="O45" i="3" l="1"/>
  <c r="P31" i="3"/>
  <c r="O31" i="3"/>
  <c r="O26" i="3"/>
  <c r="O27" i="3" s="1"/>
  <c r="P26" i="3"/>
  <c r="P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Vinje Åsmund</author>
  </authors>
  <commentList>
    <comment ref="AO1" authorId="0" shapeId="0" xr:uid="{79B306C4-C81B-46DE-8BB5-01F5654C52CB}">
      <text>
        <r>
          <rPr>
            <b/>
            <sz val="9"/>
            <color indexed="81"/>
            <rFont val="Tahoma"/>
            <family val="2"/>
          </rPr>
          <t>Vinje Åsmund:</t>
        </r>
        <r>
          <rPr>
            <sz val="9"/>
            <color indexed="81"/>
            <rFont val="Tahoma"/>
            <family val="2"/>
          </rPr>
          <t xml:space="preserve">
Henter tall fra hjelpesiden</t>
        </r>
      </text>
    </comment>
    <comment ref="AY10" authorId="0" shapeId="0" xr:uid="{0420BA23-E75F-4FBC-9402-B7FE43B784C9}">
      <text>
        <r>
          <rPr>
            <b/>
            <sz val="9"/>
            <color indexed="81"/>
            <rFont val="Tahoma"/>
            <family val="2"/>
          </rPr>
          <t>Vinje Åsmund:</t>
        </r>
        <r>
          <rPr>
            <sz val="9"/>
            <color indexed="81"/>
            <rFont val="Tahoma"/>
            <family val="2"/>
          </rPr>
          <t xml:space="preserve">
etter skatt i 2019</t>
        </r>
      </text>
    </comment>
  </commentList>
</comments>
</file>

<file path=xl/sharedStrings.xml><?xml version="1.0" encoding="utf-8"?>
<sst xmlns="http://schemas.openxmlformats.org/spreadsheetml/2006/main" count="96" uniqueCount="84">
  <si>
    <t>Alternative resultatmål (APM)</t>
  </si>
  <si>
    <t>Definisjon</t>
  </si>
  <si>
    <t>Gjennomsnittlig forvaltningskapital (GFK)</t>
  </si>
  <si>
    <t>Beregnes som snittet av balansestørrelsene ved inngangen av perioden og hver måned til og med utgangen av perioden. Benyttes på nøkkeltall som måles mot gjennomsnittlig forvaltningskapital (GFK)</t>
  </si>
  <si>
    <t>Bankvirksomheten</t>
  </si>
  <si>
    <t>Beregnes som summen av morbank pluss boligkredittselskapet. Inntekter og kostnader fra Fana Sparebank Eiendom AS holdes utenfor.</t>
  </si>
  <si>
    <t>Utlånsvekst siste 12 mnd</t>
  </si>
  <si>
    <t>Nøkkeltallet gir informasjon om veksten i bankens utlånsvirksomhet</t>
  </si>
  <si>
    <t>Innskuddsvekst siste 12 mnd</t>
  </si>
  <si>
    <t>Nøkkeltallet gir informasjon om aktivitet og vekst i bankens innskuddsvirksomhet.</t>
  </si>
  <si>
    <t xml:space="preserve">Innskuddsdekning </t>
  </si>
  <si>
    <t xml:space="preserve">Nøkkeltallet gir informasjon om bankens evne til å finansiere utlån til kunder gjennom innskudd fra kunder, og gir viktig informasjon om bankens avhengighet av markedsfinansiering. </t>
  </si>
  <si>
    <t xml:space="preserve">Kostnadsprosent </t>
  </si>
  <si>
    <t>Nøkkeltallet gir informasjon om sammenhengen mellom inntekter og kostnader. Reflekterer hvor kostnadseffektivt konsernet drives. Nøkkeltallet er en kjent størrelse i bransjen.</t>
  </si>
  <si>
    <t>Kostnadsprosent (ekskl. gevinst/tap finansielle instrumenter)</t>
  </si>
  <si>
    <t xml:space="preserve">Nøkkeltallet gir informasjon om sammenhengen mellom inntekter og kostnader korrtigert for gevinst/tap på finanasielle instrumenter. Nøkkeltallet sier noe om hvor kostnadseffektiv banken drives upåvirket av gevinster/tap på finansielle instrument. </t>
  </si>
  <si>
    <t>Kostnadsprosent fra bankvirksomhet</t>
  </si>
  <si>
    <t xml:space="preserve">Nøkkeltallet gir informasjon om sammenhengen mellom inntekter og kostnader korrtigert for gevinst/tap på finanasielle instrumenter. Nøkkeltallet sier noe om hvor kostnadseffektiv banken drives upåvirket av gevinster/tap på finansielle instrument. Med bankvirksomhet menes morbank inkludert boligkredittselskapet, eksklusive finansielle intrumenter og eksklusive kostnader og inntekter fra Fana Sparebank Eiendom AS. </t>
  </si>
  <si>
    <t>Egenkapitalavkastning resultat etter skatt</t>
  </si>
  <si>
    <t>Nøkkeltallet angir avkastningen på konsernets resultat etter skatt. Egenkapitalavkastningen gir informasjon om driftens lønnsomhet i fohold til investert kapital i virksomheten, og er et av Fana Sparebank sine viktigste måltall for virksomheten. Resultatet korrigeres for renter på hybridkapital, som ihht IFRS er klassifisert som egenkapital, men som i denne sammenheng er mer naturlig å behandle som gjeld da hybridkapitalen er rentebærende og inngår som en del av bankens finansiering.</t>
  </si>
  <si>
    <t xml:space="preserve">Egenkapitalavkastning totalresultat etter skatt </t>
  </si>
  <si>
    <t>Nøkkeltallet angir avkastningen på konsernets totalresultat etter skatt. Egenkapitalavkastningen gir informasjon om driftens lønnsomhet i fohold til investert kapital i virksomheten. Totalresultatet korrigeres for renter på hybridkapital, som ihht IFRS er klassifisert som egenkapital, men som i denne sammenheng er mer naturlig å behandle som gjeld da hybridkapitalen er rentebærende og inngår som en del av bankens finansiering.</t>
  </si>
  <si>
    <t>Tap i prosent av utlån</t>
  </si>
  <si>
    <t>Nøkkeltallet viser tap på utlån og garantier  i resultatet i prosent av brutto utlån på balansetidspunktet</t>
  </si>
  <si>
    <t>Q4-2025</t>
  </si>
  <si>
    <t>Q3-2025</t>
  </si>
  <si>
    <t>Q2-2025</t>
  </si>
  <si>
    <t>Q1-2025</t>
  </si>
  <si>
    <t>Q4-2024</t>
  </si>
  <si>
    <t>Q3-2024</t>
  </si>
  <si>
    <t>Q2-2024</t>
  </si>
  <si>
    <t>Q1-2024</t>
  </si>
  <si>
    <t>Q4-2023</t>
  </si>
  <si>
    <t>Q3-2023</t>
  </si>
  <si>
    <t>Q2-2023</t>
  </si>
  <si>
    <t>Q1-2023</t>
  </si>
  <si>
    <t>Q4-2022</t>
  </si>
  <si>
    <t>Q3-2022</t>
  </si>
  <si>
    <t>Q2-2022</t>
  </si>
  <si>
    <t>Q1-2022</t>
  </si>
  <si>
    <t>Q4-2021</t>
  </si>
  <si>
    <t>Q3-2021</t>
  </si>
  <si>
    <t>Q2-2021</t>
  </si>
  <si>
    <t>Q1-2021</t>
  </si>
  <si>
    <t>Q4-2020</t>
  </si>
  <si>
    <t>Q3-2020</t>
  </si>
  <si>
    <t>Q2-2020</t>
  </si>
  <si>
    <t>Q1-2020</t>
  </si>
  <si>
    <t>Antall dager</t>
  </si>
  <si>
    <t>Resultat etter skatt</t>
  </si>
  <si>
    <t xml:space="preserve">Renter utbetalt til hybridkapitaleiere </t>
  </si>
  <si>
    <t>Resultat etter skatt korrigert for renter til hybridkapitaleiere</t>
  </si>
  <si>
    <t>Totalresultat etter skatt</t>
  </si>
  <si>
    <t>Renter utbetalt til hybridkapitaleiere</t>
  </si>
  <si>
    <t>Totalresultat etter skatt korrigert for renter til hybridkapitaleiere</t>
  </si>
  <si>
    <t>Sum egenkapital</t>
  </si>
  <si>
    <t>hybridkapital</t>
  </si>
  <si>
    <t>Sum egenkapital eksklusive hybridkapital</t>
  </si>
  <si>
    <t>Snitt egenkapital eksklusive hybridkapital</t>
  </si>
  <si>
    <t>Egenkapitalavkastning resultat etter skaltt</t>
  </si>
  <si>
    <t>Egenkapitalavkastning etter skatt</t>
  </si>
  <si>
    <t>Egenkapitalavkastning totalresultat etter skaltt</t>
  </si>
  <si>
    <t>Egenkapitalavkastning totalresultat etter skatt</t>
  </si>
  <si>
    <t>Utlånsvekst siste 12 måneder</t>
  </si>
  <si>
    <t>Brutto utlån ved utgangen av perioden</t>
  </si>
  <si>
    <t>Brutto utlån ved utgangen av samme periode i fjor</t>
  </si>
  <si>
    <t>Økning i brutto utlån siste 12 måneder</t>
  </si>
  <si>
    <t>Utlånsvekst siste 12 måneder i prosent</t>
  </si>
  <si>
    <t>Innskuddsvekst siste 12 måneder</t>
  </si>
  <si>
    <t>Innskudd fra publikum ved utgangen av perioden</t>
  </si>
  <si>
    <t>Innskudd fra publikum ved utgangen av perioden for 12 måneder siden</t>
  </si>
  <si>
    <t>Økning i innskudd fra publikum siste 12 måneder</t>
  </si>
  <si>
    <t>Innskuddsvekst siste 12 måneder i prosent</t>
  </si>
  <si>
    <t>Innskuddsdekning</t>
  </si>
  <si>
    <t>Innskudd fra publikum i prosent av brutto utlån</t>
  </si>
  <si>
    <t>Kostnadsprosent</t>
  </si>
  <si>
    <t>Sum inntekter i perioden</t>
  </si>
  <si>
    <t>Sum kostnader i perioden</t>
  </si>
  <si>
    <t>Kostnadsprosent eksklusive  gevinst/tap finansielle instrument</t>
  </si>
  <si>
    <t>Netto gevinst/tap finansielle instrument</t>
  </si>
  <si>
    <t>Kostnadsprosent fra bankvirksomheten</t>
  </si>
  <si>
    <t>Sum inntekter eksklusive inntekter fra Fana Sparebank Eiendom AS</t>
  </si>
  <si>
    <t>Sum gevinst/tap finansielle instrument</t>
  </si>
  <si>
    <t>Sum kostnader eksklusive kostnader fra Fana Sparebank Eiendom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</si>
</sst>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\ %"/>
    <numFmt numFmtId="165" formatCode="0.0"/>
    <numFmt numFmtId="166" formatCode="_-* #,##0.0_-;\-* #,##0.0_-;_-* &quot;-&quot;??_-;_-@_-"/>
    <numFmt numFmtId="167" formatCode="_-* #,##0_-;\-* #,##0_-;_-* &quot;-&quot;??_-;_-@_-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 * #,##0.0_ ;_ * \-#,##0.0_ ;_ * &quot;-&quot;?_ ;_ @_ "/>
  </numFmts>
  <fonts count="13">
    <font>
      <sz val="10"/>
      <color theme="1"/>
      <name val="Wigrum Light"/>
      <family val="2"/>
    </font>
    <font>
      <sz val="10"/>
      <color theme="1"/>
      <name val="Wigrum Light"/>
      <family val="2"/>
    </font>
    <font>
      <sz val="10"/>
      <color rgb="FFFF0000"/>
      <name val="Wigrum Light"/>
      <family val="2"/>
    </font>
    <font>
      <b/>
      <sz val="14"/>
      <color theme="5"/>
      <name val="Wigrum Light"/>
      <family val="3"/>
    </font>
    <font>
      <b/>
      <sz val="10"/>
      <color theme="5"/>
      <name val="Wigrum Light"/>
      <family val="3"/>
    </font>
    <font>
      <sz val="10"/>
      <name val="Wigrum Light"/>
      <family val="3"/>
    </font>
    <font>
      <b/>
      <sz val="10"/>
      <color rgb="FFFF0000"/>
      <name val="Wigrum Light"/>
      <family val="3"/>
    </font>
    <font>
      <sz val="10"/>
      <name val="Arial"/>
      <family val="2"/>
    </font>
    <font>
      <sz val="10"/>
      <color rgb="FFFF0000"/>
      <name val="Verdana"/>
      <family val="2"/>
    </font>
    <font>
      <b/>
      <sz val="10"/>
      <color theme="1"/>
      <name val="Wigrum Light"/>
      <family val="3"/>
    </font>
    <font>
      <sz val="8"/>
      <color theme="1"/>
      <name val="Wigrum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9" fontId="1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64" fontId="5" fillId="0" borderId="0" xfId="1" applyNumberFormat="1" applyFont="1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8" fillId="0" borderId="4" xfId="2" applyFont="1" applyBorder="1"/>
    <xf numFmtId="0" fontId="8" fillId="0" borderId="5" xfId="2" applyFont="1" applyBorder="1"/>
    <xf numFmtId="0" fontId="8" fillId="0" borderId="6" xfId="2" applyFont="1" applyBorder="1"/>
    <xf numFmtId="0" fontId="8" fillId="0" borderId="3" xfId="2" applyFont="1" applyBorder="1"/>
    <xf numFmtId="0" fontId="8" fillId="0" borderId="7" xfId="2" applyFont="1" applyBorder="1"/>
    <xf numFmtId="0" fontId="8" fillId="0" borderId="2" xfId="2" applyFont="1" applyBorder="1"/>
    <xf numFmtId="14" fontId="9" fillId="0" borderId="0" xfId="0" applyNumberFormat="1" applyFont="1"/>
    <xf numFmtId="0" fontId="9" fillId="0" borderId="0" xfId="0" applyFont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4" fontId="9" fillId="0" borderId="0" xfId="0" applyNumberFormat="1" applyFont="1" applyAlignment="1">
      <alignment horizontal="center"/>
    </xf>
    <xf numFmtId="14" fontId="0" fillId="0" borderId="0" xfId="0" applyNumberFormat="1"/>
    <xf numFmtId="14" fontId="0" fillId="3" borderId="0" xfId="0" applyNumberFormat="1" applyFill="1"/>
    <xf numFmtId="0" fontId="10" fillId="0" borderId="0" xfId="0" applyFont="1"/>
    <xf numFmtId="0" fontId="10" fillId="0" borderId="0" xfId="0" applyFont="1" applyAlignment="1">
      <alignment horizontal="right"/>
    </xf>
    <xf numFmtId="0" fontId="10" fillId="3" borderId="0" xfId="0" applyFont="1" applyFill="1"/>
    <xf numFmtId="0" fontId="0" fillId="3" borderId="0" xfId="0" applyFill="1"/>
    <xf numFmtId="165" fontId="0" fillId="0" borderId="0" xfId="0" applyNumberFormat="1"/>
    <xf numFmtId="165" fontId="0" fillId="3" borderId="0" xfId="0" applyNumberFormat="1" applyFill="1"/>
    <xf numFmtId="1" fontId="0" fillId="0" borderId="0" xfId="0" applyNumberFormat="1"/>
    <xf numFmtId="1" fontId="0" fillId="3" borderId="0" xfId="0" applyNumberFormat="1" applyFill="1"/>
    <xf numFmtId="166" fontId="0" fillId="0" borderId="0" xfId="0" applyNumberFormat="1"/>
    <xf numFmtId="166" fontId="0" fillId="3" borderId="0" xfId="0" applyNumberFormat="1" applyFill="1"/>
    <xf numFmtId="0" fontId="0" fillId="0" borderId="8" xfId="0" applyBorder="1"/>
    <xf numFmtId="0" fontId="0" fillId="4" borderId="9" xfId="0" applyFill="1" applyBorder="1"/>
    <xf numFmtId="164" fontId="0" fillId="4" borderId="9" xfId="1" applyNumberFormat="1" applyFont="1" applyFill="1" applyBorder="1"/>
    <xf numFmtId="167" fontId="0" fillId="0" borderId="0" xfId="0" applyNumberFormat="1"/>
    <xf numFmtId="168" fontId="0" fillId="0" borderId="0" xfId="0" applyNumberFormat="1"/>
    <xf numFmtId="166" fontId="0" fillId="0" borderId="0" xfId="3" applyNumberFormat="1" applyFont="1"/>
    <xf numFmtId="166" fontId="0" fillId="3" borderId="0" xfId="3" applyNumberFormat="1" applyFont="1" applyFill="1"/>
    <xf numFmtId="167" fontId="0" fillId="0" borderId="0" xfId="3" applyNumberFormat="1" applyFont="1"/>
    <xf numFmtId="167" fontId="0" fillId="3" borderId="0" xfId="3" applyNumberFormat="1" applyFont="1" applyFill="1"/>
    <xf numFmtId="168" fontId="0" fillId="0" borderId="0" xfId="3" applyNumberFormat="1" applyFont="1"/>
    <xf numFmtId="168" fontId="0" fillId="3" borderId="0" xfId="3" applyNumberFormat="1" applyFont="1" applyFill="1"/>
    <xf numFmtId="170" fontId="0" fillId="3" borderId="0" xfId="3" applyNumberFormat="1" applyFont="1" applyFill="1"/>
    <xf numFmtId="165" fontId="0" fillId="2" borderId="0" xfId="0" applyNumberFormat="1" applyFill="1"/>
    <xf numFmtId="0" fontId="0" fillId="2" borderId="0" xfId="0" applyFill="1"/>
    <xf numFmtId="168" fontId="0" fillId="2" borderId="0" xfId="0" applyNumberFormat="1" applyFill="1"/>
    <xf numFmtId="171" fontId="0" fillId="0" borderId="0" xfId="0" applyNumberFormat="1"/>
    <xf numFmtId="3" fontId="0" fillId="0" borderId="0" xfId="0" applyNumberFormat="1"/>
    <xf numFmtId="2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">
    <cellStyle name="Komma 2" xfId="3" xr:uid="{4C0D923E-8420-404C-B82C-BEBCA038A1EA}"/>
    <cellStyle name="Normal" xfId="0" builtinId="0"/>
    <cellStyle name="Normal_nøkkeltall" xfId="2" xr:uid="{EF2695D9-D4C0-4E2C-99E2-7AAD4421A4EE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1381157</xdr:colOff>
      <xdr:row>9</xdr:row>
      <xdr:rowOff>58546</xdr:rowOff>
    </xdr:from>
    <xdr:ext cx="3045642" cy="3539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FF973C7A-D422-494B-9BAF-5DF482FE4917}"/>
                </a:ext>
              </a:extLst>
            </xdr:cNvPr>
            <xdr:cNvSpPr txBox="1"/>
          </xdr:nvSpPr>
          <xdr:spPr>
            <a:xfrm>
              <a:off x="3762407" y="3458971"/>
              <a:ext cx="3045642" cy="3539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nb-NO" sz="110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𝐸𝑛𝑑𝑟𝑖𝑛𝑔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𝑢𝑡𝑙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å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𝑡𝑖𝑙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𝑘𝑢𝑛𝑑𝑒𝑟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𝑠𝑖𝑠𝑡𝑒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12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𝑚𝑛𝑑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.</m:t>
                        </m:r>
                      </m:num>
                      <m:den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𝐵𝑟𝑢𝑡𝑡𝑜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𝑢𝑡𝑙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å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𝑡𝑖𝑙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𝑘𝑢𝑛𝑑𝑒𝑟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𝑓𝑜𝑟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12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𝑚𝑛𝑑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𝑠𝑖𝑑𝑒𝑛</m:t>
                        </m:r>
                      </m:den>
                    </m:f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sty m:val="p"/>
                      </m:rPr>
                      <a:rPr lang="nb-NO" sz="1100" b="0" i="0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x</m:t>
                    </m:r>
                    <m:r>
                      <a:rPr lang="nb-NO" sz="1100" b="0" i="0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nb-NO" sz="1100" baseline="0">
                <a:latin typeface="Wigrum Light" panose="02000000000000000000" pitchFamily="50" charset="0"/>
              </a:endParaRPr>
            </a:p>
          </xdr:txBody>
        </xdr:sp>
      </mc:Choice>
      <mc:Fallback xmlns="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FF973C7A-D422-494B-9BAF-5DF482FE4917}"/>
                </a:ext>
              </a:extLst>
            </xdr:cNvPr>
            <xdr:cNvSpPr txBox="1"/>
          </xdr:nvSpPr>
          <xdr:spPr>
            <a:xfrm>
              <a:off x="3762407" y="3458971"/>
              <a:ext cx="3045642" cy="3539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nb-NO" sz="1100" i="0" baseline="0">
                  <a:latin typeface="Cambria Math" panose="02040503050406030204" pitchFamily="18" charset="0"/>
                </a:rPr>
                <a:t>(</a:t>
              </a:r>
              <a:r>
                <a:rPr lang="nb-NO" sz="1100" b="0" i="0" baseline="0">
                  <a:latin typeface="Cambria Math" panose="02040503050406030204" pitchFamily="18" charset="0"/>
                </a:rPr>
                <a:t>𝐸𝑛𝑑𝑟𝑖𝑛𝑔 𝑢𝑡𝑙å𝑛 𝑡𝑖𝑙 𝑘𝑢𝑛𝑑𝑒𝑟 𝑠𝑖𝑠𝑡𝑒 12 𝑚𝑛𝑑.)/(</a:t>
              </a:r>
              <a:r>
                <a:rPr lang="nb-NO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𝐵𝑟𝑢𝑡𝑡𝑜 𝑢𝑡𝑙å𝑛 𝑡𝑖𝑙 𝑘𝑢𝑛𝑑𝑒𝑟 𝑓𝑜𝑟 12 𝑚𝑛𝑑. 𝑠𝑖𝑑𝑒𝑛)  x 100</a:t>
              </a:r>
              <a:endParaRPr lang="nb-NO" sz="1100" baseline="0">
                <a:latin typeface="Wigrum Light" panose="02000000000000000000" pitchFamily="50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1312099</xdr:colOff>
      <xdr:row>11</xdr:row>
      <xdr:rowOff>91883</xdr:rowOff>
    </xdr:from>
    <xdr:ext cx="3138873" cy="3377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E82A7B3-C845-4852-A681-C601E4B9E28B}"/>
                </a:ext>
              </a:extLst>
            </xdr:cNvPr>
            <xdr:cNvSpPr txBox="1"/>
          </xdr:nvSpPr>
          <xdr:spPr>
            <a:xfrm>
              <a:off x="3693349" y="4501958"/>
              <a:ext cx="3138873" cy="3377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𝐸𝑛𝑑𝑟𝑖𝑛𝑔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𝐼𝑛𝑛𝑠𝑘𝑢𝑑𝑑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𝑓𝑟𝑎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𝑘𝑢𝑛𝑑𝑒𝑟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𝑠𝑖𝑠𝑡𝑒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12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𝑚𝑛𝑑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𝐼𝑛𝑛𝑠𝑘𝑢𝑑𝑑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𝑓𝑟𝑎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𝑘𝑢𝑛𝑑𝑒𝑟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𝑓𝑜𝑟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12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𝑚𝑛𝑑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.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𝑠𝑖𝑑𝑒𝑛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</xdr:txBody>
        </xdr:sp>
      </mc:Choice>
      <mc:Fallback xmlns="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E82A7B3-C845-4852-A681-C601E4B9E28B}"/>
                </a:ext>
              </a:extLst>
            </xdr:cNvPr>
            <xdr:cNvSpPr txBox="1"/>
          </xdr:nvSpPr>
          <xdr:spPr>
            <a:xfrm>
              <a:off x="3693349" y="4501958"/>
              <a:ext cx="3138873" cy="3377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𝐸𝑛𝑑𝑟𝑖𝑛𝑔 𝐼𝑛𝑛𝑠𝑘𝑢𝑑𝑑 𝑓𝑟𝑎 𝑘𝑢𝑛𝑑𝑒𝑟 𝑠𝑖𝑠𝑡𝑒 12 𝑚𝑛𝑑)/(𝐼𝑛𝑛𝑠𝑘𝑢𝑑𝑑 𝑓𝑟𝑎 𝑘𝑢𝑛𝑑𝑒𝑟 𝑓𝑜𝑟 12 𝑚𝑛𝑑. 𝑠𝑖𝑑𝑒𝑛)</a:t>
              </a:r>
              <a:r>
                <a:rPr lang="nb-NO" sz="1100"/>
                <a:t> x 100</a:t>
              </a:r>
            </a:p>
          </xdr:txBody>
        </xdr:sp>
      </mc:Fallback>
    </mc:AlternateContent>
    <xdr:clientData/>
  </xdr:oneCellAnchor>
  <xdr:oneCellAnchor>
    <xdr:from>
      <xdr:col>1</xdr:col>
      <xdr:colOff>1635951</xdr:colOff>
      <xdr:row>13</xdr:row>
      <xdr:rowOff>91883</xdr:rowOff>
    </xdr:from>
    <xdr:ext cx="2507426" cy="5082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747AD540-97D2-4604-BD8F-A06778695337}"/>
                </a:ext>
              </a:extLst>
            </xdr:cNvPr>
            <xdr:cNvSpPr txBox="1"/>
          </xdr:nvSpPr>
          <xdr:spPr>
            <a:xfrm>
              <a:off x="4017201" y="5511608"/>
              <a:ext cx="2507426" cy="5082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𝐼𝑛𝑛𝑠𝑘𝑢𝑑𝑑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𝑓𝑟𝑎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𝑘𝑢𝑛𝑑𝑒𝑟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𝑝𝑟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.31.12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𝐵𝑟𝑢𝑡𝑡𝑜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𝑢𝑡𝑙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å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𝑡𝑖𝑙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𝑘𝑢𝑛𝑑𝑒𝑟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𝑝𝑟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. 31.12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  <a:p>
              <a:endParaRPr lang="nb-NO" sz="1100"/>
            </a:p>
          </xdr:txBody>
        </xdr:sp>
      </mc:Choice>
      <mc:Fallback xmlns="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747AD540-97D2-4604-BD8F-A06778695337}"/>
                </a:ext>
              </a:extLst>
            </xdr:cNvPr>
            <xdr:cNvSpPr txBox="1"/>
          </xdr:nvSpPr>
          <xdr:spPr>
            <a:xfrm>
              <a:off x="4017201" y="5511608"/>
              <a:ext cx="2507426" cy="5082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𝐼𝑛𝑛𝑠𝑘𝑢𝑑𝑑 𝑓𝑟𝑎 𝑘𝑢𝑛𝑑𝑒𝑟 𝑝𝑟.31.12)/(𝐵𝑟𝑢𝑡𝑡𝑜 𝑢𝑡𝑙å𝑛 𝑡𝑖𝑙 𝑘𝑢𝑛𝑑𝑒𝑟 𝑝𝑟. 31.12)</a:t>
              </a:r>
              <a:r>
                <a:rPr lang="nb-NO" sz="1100"/>
                <a:t> x 100</a:t>
              </a:r>
            </a:p>
            <a:p>
              <a:endParaRPr lang="nb-NO" sz="1100"/>
            </a:p>
          </xdr:txBody>
        </xdr:sp>
      </mc:Fallback>
    </mc:AlternateContent>
    <xdr:clientData/>
  </xdr:oneCellAnchor>
  <xdr:oneCellAnchor>
    <xdr:from>
      <xdr:col>1</xdr:col>
      <xdr:colOff>1878837</xdr:colOff>
      <xdr:row>15</xdr:row>
      <xdr:rowOff>84741</xdr:rowOff>
    </xdr:from>
    <xdr:ext cx="2235962" cy="313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kstSylinder 4">
              <a:extLst>
                <a:ext uri="{FF2B5EF4-FFF2-40B4-BE49-F238E27FC236}">
                  <a16:creationId xmlns:a16="http://schemas.microsoft.com/office/drawing/2014/main" id="{9C8631F0-B7AA-4778-A701-FA68FBCEFED2}"/>
                </a:ext>
              </a:extLst>
            </xdr:cNvPr>
            <xdr:cNvSpPr txBox="1"/>
          </xdr:nvSpPr>
          <xdr:spPr>
            <a:xfrm>
              <a:off x="4260087" y="6514116"/>
              <a:ext cx="2235962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𝑑𝑟𝑖𝑓𝑡𝑠𝑘𝑜𝑠𝑡𝑛𝑎𝑑𝑒𝑟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𝑖𝑛𝑛𝑡𝑒𝑘𝑡𝑒𝑟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</xdr:txBody>
        </xdr:sp>
      </mc:Choice>
      <mc:Fallback xmlns="">
        <xdr:sp macro="" textlink="">
          <xdr:nvSpPr>
            <xdr:cNvPr id="5" name="TekstSylinder 4">
              <a:extLst>
                <a:ext uri="{FF2B5EF4-FFF2-40B4-BE49-F238E27FC236}">
                  <a16:creationId xmlns:a16="http://schemas.microsoft.com/office/drawing/2014/main" id="{9C8631F0-B7AA-4778-A701-FA68FBCEFED2}"/>
                </a:ext>
              </a:extLst>
            </xdr:cNvPr>
            <xdr:cNvSpPr txBox="1"/>
          </xdr:nvSpPr>
          <xdr:spPr>
            <a:xfrm>
              <a:off x="4260087" y="6514116"/>
              <a:ext cx="2235962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𝑆𝑢𝑚 𝑑𝑟𝑖𝑓𝑡𝑠𝑘𝑜𝑠𝑡𝑛𝑎𝑑𝑒𝑟)/(𝑆𝑢𝑚 𝑖𝑛𝑛𝑡𝑒𝑘𝑡𝑒𝑟)</a:t>
              </a:r>
              <a:r>
                <a:rPr lang="nb-NO" sz="1100"/>
                <a:t> x 100</a:t>
              </a:r>
            </a:p>
          </xdr:txBody>
        </xdr:sp>
      </mc:Fallback>
    </mc:AlternateContent>
    <xdr:clientData/>
  </xdr:oneCellAnchor>
  <xdr:oneCellAnchor>
    <xdr:from>
      <xdr:col>2</xdr:col>
      <xdr:colOff>1969325</xdr:colOff>
      <xdr:row>30</xdr:row>
      <xdr:rowOff>103790</xdr:rowOff>
    </xdr:from>
    <xdr:ext cx="65" cy="172227"/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B19B4785-F9F0-4A56-9176-AC5C6A83268D}"/>
            </a:ext>
          </a:extLst>
        </xdr:cNvPr>
        <xdr:cNvSpPr txBox="1"/>
      </xdr:nvSpPr>
      <xdr:spPr>
        <a:xfrm>
          <a:off x="10179875" y="177440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1</xdr:col>
      <xdr:colOff>966784</xdr:colOff>
      <xdr:row>17</xdr:row>
      <xdr:rowOff>73818</xdr:rowOff>
    </xdr:from>
    <xdr:ext cx="4310063" cy="481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kstSylinder 6">
              <a:extLst>
                <a:ext uri="{FF2B5EF4-FFF2-40B4-BE49-F238E27FC236}">
                  <a16:creationId xmlns:a16="http://schemas.microsoft.com/office/drawing/2014/main" id="{E7CA8249-5CEA-494A-9CE0-4AB51DBDEB25}"/>
                </a:ext>
              </a:extLst>
            </xdr:cNvPr>
            <xdr:cNvSpPr txBox="1"/>
          </xdr:nvSpPr>
          <xdr:spPr>
            <a:xfrm>
              <a:off x="3348034" y="7512843"/>
              <a:ext cx="4310063" cy="481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𝑑𝑟𝑖𝑓𝑡𝑠𝑘𝑜𝑠𝑡𝑛𝑎𝑑𝑒𝑟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𝑖𝑛𝑛𝑡𝑒𝑘𝑡𝑒𝑟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−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𝑁𝑒𝑡𝑡𝑜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f>
                        <m:fPr>
                          <m:type m:val="lin"/>
                          <m:ctrlPr>
                            <a:rPr lang="nb-NO" sz="14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nb-NO" sz="1400" b="0" i="1">
                              <a:latin typeface="Cambria Math" panose="02040503050406030204" pitchFamily="18" charset="0"/>
                            </a:rPr>
                            <m:t>𝑔𝑒𝑣𝑖𝑛𝑠𝑡</m:t>
                          </m:r>
                        </m:num>
                        <m:den>
                          <m:r>
                            <a:rPr lang="nb-NO" sz="1400" b="0" i="1">
                              <a:latin typeface="Cambria Math" panose="02040503050406030204" pitchFamily="18" charset="0"/>
                            </a:rPr>
                            <m:t>𝑡𝑎𝑝</m:t>
                          </m:r>
                        </m:den>
                      </m:f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𝑓𝑖𝑛𝑎𝑛𝑠𝑖𝑒𝑙𝑙𝑒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𝑖𝑛𝑡𝑟𝑢𝑚𝑒𝑛𝑡𝑒𝑟</m:t>
                      </m:r>
                    </m:den>
                  </m:f>
                </m:oMath>
              </a14:m>
              <a:r>
                <a:rPr lang="nb-NO" sz="1100"/>
                <a:t> </a:t>
              </a:r>
              <a:r>
                <a:rPr lang="nb-NO" sz="1100" baseline="0"/>
                <a:t> x </a:t>
              </a:r>
              <a:r>
                <a:rPr lang="nb-NO" sz="1100"/>
                <a:t>100</a:t>
              </a:r>
            </a:p>
            <a:p>
              <a:endParaRPr lang="nb-NO" sz="1100"/>
            </a:p>
          </xdr:txBody>
        </xdr:sp>
      </mc:Choice>
      <mc:Fallback xmlns="">
        <xdr:sp macro="" textlink="">
          <xdr:nvSpPr>
            <xdr:cNvPr id="7" name="TekstSylinder 6">
              <a:extLst>
                <a:ext uri="{FF2B5EF4-FFF2-40B4-BE49-F238E27FC236}">
                  <a16:creationId xmlns:a16="http://schemas.microsoft.com/office/drawing/2014/main" id="{E7CA8249-5CEA-494A-9CE0-4AB51DBDEB25}"/>
                </a:ext>
              </a:extLst>
            </xdr:cNvPr>
            <xdr:cNvSpPr txBox="1"/>
          </xdr:nvSpPr>
          <xdr:spPr>
            <a:xfrm>
              <a:off x="3348034" y="7512843"/>
              <a:ext cx="4310063" cy="481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𝑆𝑢𝑚 𝑑𝑟𝑖𝑓𝑡𝑠𝑘𝑜𝑠𝑡𝑛𝑎𝑑𝑒𝑟)/(𝑆𝑢𝑚 𝑖𝑛𝑛𝑡𝑒𝑘𝑡𝑒𝑟 − 𝑁𝑒𝑡𝑡𝑜 𝑔𝑒𝑣𝑖𝑛𝑠𝑡∕𝑡𝑎𝑝  𝑓𝑖𝑛𝑎𝑛𝑠𝑖𝑒𝑙𝑙𝑒 𝑖𝑛𝑡𝑟𝑢𝑚𝑒𝑛𝑡𝑒𝑟)</a:t>
              </a:r>
              <a:r>
                <a:rPr lang="nb-NO" sz="1100"/>
                <a:t> </a:t>
              </a:r>
              <a:r>
                <a:rPr lang="nb-NO" sz="1100" baseline="0"/>
                <a:t> x </a:t>
              </a:r>
              <a:r>
                <a:rPr lang="nb-NO" sz="1100"/>
                <a:t>100</a:t>
              </a:r>
            </a:p>
            <a:p>
              <a:endParaRPr lang="nb-NO" sz="1100"/>
            </a:p>
          </xdr:txBody>
        </xdr:sp>
      </mc:Fallback>
    </mc:AlternateContent>
    <xdr:clientData/>
  </xdr:oneCellAnchor>
  <xdr:oneCellAnchor>
    <xdr:from>
      <xdr:col>1</xdr:col>
      <xdr:colOff>349440</xdr:colOff>
      <xdr:row>23</xdr:row>
      <xdr:rowOff>12302</xdr:rowOff>
    </xdr:from>
    <xdr:ext cx="5775135" cy="45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kstSylinder 7">
              <a:extLst>
                <a:ext uri="{FF2B5EF4-FFF2-40B4-BE49-F238E27FC236}">
                  <a16:creationId xmlns:a16="http://schemas.microsoft.com/office/drawing/2014/main" id="{FCA1A54F-35AE-4D70-8589-7BE965477008}"/>
                </a:ext>
              </a:extLst>
            </xdr:cNvPr>
            <xdr:cNvSpPr txBox="1"/>
          </xdr:nvSpPr>
          <xdr:spPr>
            <a:xfrm>
              <a:off x="2730690" y="12213827"/>
              <a:ext cx="5775135" cy="45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𝑇𝑜𝑡𝑎𝑙𝑟𝑒𝑠𝑢𝑙𝑡𝑎𝑡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𝑓𝑜𝑟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𝑝𝑒𝑟𝑖𝑜𝑑𝑒𝑛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−</m:t>
                      </m:r>
                      <m:d>
                        <m:dPr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𝑅𝑒𝑛𝑡𝑒𝑘𝑜𝑠𝑡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h𝑦𝑏𝑟𝑖𝑑𝑘𝑎𝑝𝑖𝑡𝑎𝑙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</m:d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  </m:t>
                      </m:r>
                      <m:r>
                        <m:rPr>
                          <m:nor/>
                        </m:rPr>
                        <a:rPr lang="nb-NO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x</m:t>
                      </m:r>
                      <m:r>
                        <m:rPr>
                          <m:nor/>
                        </m:rPr>
                        <a:rPr lang="nb-NO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 </m:t>
                      </m:r>
                      <m:f>
                        <m:fPr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𝐷𝑎𝑔𝑒𝑟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𝑡𝑜𝑡𝑎𝑙𝑡</m:t>
                          </m:r>
                        </m:num>
                        <m:den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𝐷𝑎𝑔𝑒𝑟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𝑝𝑒𝑟𝑖𝑜𝑑𝑒𝑛</m:t>
                          </m:r>
                        </m:den>
                      </m:f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((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𝑆𝑢𝑚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𝑒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𝑔𝑒𝑛𝑘𝑎𝑝𝑖𝑡𝑎𝑙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𝐼𝐵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𝑈𝐵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)/2) − ((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𝐻𝑦𝑏𝑟𝑖𝑑𝑘𝑎𝑝𝑖𝑡𝑎𝑙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𝐼𝐵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𝑈𝐵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)/2)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</xdr:txBody>
        </xdr:sp>
      </mc:Choice>
      <mc:Fallback xmlns="">
        <xdr:sp macro="" textlink="">
          <xdr:nvSpPr>
            <xdr:cNvPr id="8" name="TekstSylinder 7">
              <a:extLst>
                <a:ext uri="{FF2B5EF4-FFF2-40B4-BE49-F238E27FC236}">
                  <a16:creationId xmlns:a16="http://schemas.microsoft.com/office/drawing/2014/main" id="{FCA1A54F-35AE-4D70-8589-7BE965477008}"/>
                </a:ext>
              </a:extLst>
            </xdr:cNvPr>
            <xdr:cNvSpPr txBox="1"/>
          </xdr:nvSpPr>
          <xdr:spPr>
            <a:xfrm>
              <a:off x="2730690" y="12213827"/>
              <a:ext cx="5775135" cy="45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(𝑇𝑜𝑡𝑎𝑙𝑟𝑒𝑠𝑢𝑙𝑡𝑎𝑡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𝑓𝑜𝑟 𝑝𝑒𝑟𝑖𝑜𝑑𝑒𝑛 −(𝑅𝑒𝑛𝑡𝑒𝑘𝑜𝑠𝑡 ℎ𝑦𝑏𝑟𝑖𝑑𝑘𝑎𝑝𝑖𝑡𝑎𝑙 )) 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 (𝐷𝑎𝑔𝑒𝑟 𝑡𝑜𝑡𝑎𝑙𝑡)/(𝐷𝑎𝑔𝑒𝑟 𝑖 𝑝𝑒𝑟𝑖𝑜𝑑𝑒𝑛)))/(</a:t>
              </a:r>
              <a:r>
                <a:rPr lang="nb-NO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((𝑆𝑢𝑚 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</a:t>
              </a:r>
              <a:r>
                <a:rPr lang="nb-NO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𝑔𝑒𝑛𝑘𝑎𝑝𝑖𝑡𝑎𝑙 𝐼𝐵+𝑈𝐵)/2) − ((𝐻𝑦𝑏𝑟𝑖𝑑𝑘𝑎𝑝𝑖𝑡𝑎𝑙 𝐼𝐵+𝑈𝐵)/2))</a:t>
              </a:r>
              <a:r>
                <a:rPr lang="nb-NO" sz="1100"/>
                <a:t> x 100</a:t>
              </a:r>
            </a:p>
          </xdr:txBody>
        </xdr:sp>
      </mc:Fallback>
    </mc:AlternateContent>
    <xdr:clientData/>
  </xdr:oneCellAnchor>
  <xdr:oneCellAnchor>
    <xdr:from>
      <xdr:col>1</xdr:col>
      <xdr:colOff>754253</xdr:colOff>
      <xdr:row>21</xdr:row>
      <xdr:rowOff>221455</xdr:rowOff>
    </xdr:from>
    <xdr:ext cx="5922772" cy="5976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kstSylinder 8">
              <a:extLst>
                <a:ext uri="{FF2B5EF4-FFF2-40B4-BE49-F238E27FC236}">
                  <a16:creationId xmlns:a16="http://schemas.microsoft.com/office/drawing/2014/main" id="{E8A53499-F0D4-476F-85F2-20E76FD5F6AD}"/>
                </a:ext>
              </a:extLst>
            </xdr:cNvPr>
            <xdr:cNvSpPr txBox="1"/>
          </xdr:nvSpPr>
          <xdr:spPr>
            <a:xfrm>
              <a:off x="3135503" y="10594180"/>
              <a:ext cx="5922772" cy="5976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𝑅𝑒𝑠𝑢𝑙𝑡𝑎𝑡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𝑓𝑜𝑟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𝑝𝑒𝑟𝑖𝑜𝑑𝑒𝑛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−</m:t>
                          </m:r>
                          <m:d>
                            <m:dPr>
                              <m:ctrlPr>
                                <a:rPr lang="nb-NO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nb-NO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𝑅𝑒𝑛𝑡𝑒𝑘𝑜𝑠𝑡</m:t>
                              </m:r>
                              <m:r>
                                <a:rPr lang="nb-NO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 </m:t>
                              </m:r>
                              <m:r>
                                <a:rPr lang="nb-NO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h𝑦𝑏𝑟𝑖𝑑𝑘𝑎𝑝𝑖𝑡𝑎𝑙</m:t>
                              </m:r>
                            </m:e>
                          </m:d>
                        </m:e>
                      </m:d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nb-NO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x</m:t>
                      </m:r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</m:t>
                      </m:r>
                      <m:f>
                        <m:fPr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𝐷𝑎𝑔𝑒𝑟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𝑡𝑜𝑡𝑎𝑙𝑡</m:t>
                          </m:r>
                        </m:num>
                        <m:den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𝐷𝑎𝑔𝑒𝑟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𝑝𝑒𝑟𝑖𝑜𝑑𝑒𝑛</m:t>
                          </m:r>
                        </m:den>
                      </m:f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nb-NO" sz="1400" i="1">
                          <a:latin typeface="Cambria Math" panose="02040503050406030204" pitchFamily="18" charset="0"/>
                        </a:rPr>
                        <m:t>((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𝑒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𝑔𝑒𝑛𝑘𝑎𝑝𝑖𝑡𝑎𝑙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𝐼𝐵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𝑈𝐵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)/2) − ((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𝐻𝑦𝑏𝑟𝑖𝑑𝑘𝑎𝑝𝑖𝑡𝑎𝑙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𝐼𝐵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𝑈𝐵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)/2)</m:t>
                      </m:r>
                    </m:den>
                  </m:f>
                </m:oMath>
              </a14:m>
              <a:r>
                <a:rPr lang="nb-NO" sz="1100"/>
                <a:t>  x 100</a:t>
              </a:r>
            </a:p>
          </xdr:txBody>
        </xdr:sp>
      </mc:Choice>
      <mc:Fallback xmlns="">
        <xdr:sp macro="" textlink="">
          <xdr:nvSpPr>
            <xdr:cNvPr id="9" name="TekstSylinder 8">
              <a:extLst>
                <a:ext uri="{FF2B5EF4-FFF2-40B4-BE49-F238E27FC236}">
                  <a16:creationId xmlns:a16="http://schemas.microsoft.com/office/drawing/2014/main" id="{E8A53499-F0D4-476F-85F2-20E76FD5F6AD}"/>
                </a:ext>
              </a:extLst>
            </xdr:cNvPr>
            <xdr:cNvSpPr txBox="1"/>
          </xdr:nvSpPr>
          <xdr:spPr>
            <a:xfrm>
              <a:off x="3135503" y="10594180"/>
              <a:ext cx="5922772" cy="5976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(𝑅𝑒𝑠𝑢𝑙𝑡𝑎𝑡 𝑓𝑜𝑟 𝑝𝑒𝑟𝑖𝑜𝑑𝑒𝑛 −(𝑅𝑒𝑛𝑡𝑒𝑘𝑜𝑠𝑡 ℎ𝑦𝑏𝑟𝑖𝑑𝑘𝑎𝑝𝑖𝑡𝑎𝑙)) 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 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((𝐷𝑎𝑔𝑒𝑟 𝑡𝑜𝑡𝑎𝑙𝑡)/(𝐷𝑎𝑔𝑒𝑟 𝑖 𝑝𝑒𝑟𝑖𝑜𝑑𝑒𝑛)))/(</a:t>
              </a:r>
              <a:r>
                <a:rPr lang="nb-NO" sz="1400" i="0">
                  <a:latin typeface="Cambria Math" panose="02040503050406030204" pitchFamily="18" charset="0"/>
                </a:rPr>
                <a:t>((𝑆𝑢𝑚 </a:t>
              </a:r>
              <a:r>
                <a:rPr lang="nb-NO" sz="1400" b="0" i="0">
                  <a:latin typeface="Cambria Math" panose="02040503050406030204" pitchFamily="18" charset="0"/>
                </a:rPr>
                <a:t>𝑒</a:t>
              </a:r>
              <a:r>
                <a:rPr lang="nb-NO" sz="1400" i="0">
                  <a:latin typeface="Cambria Math" panose="02040503050406030204" pitchFamily="18" charset="0"/>
                </a:rPr>
                <a:t>𝑔𝑒𝑛𝑘𝑎𝑝𝑖𝑡𝑎𝑙 𝐼𝐵+𝑈𝐵)/2) − ((𝐻𝑦𝑏𝑟𝑖𝑑𝑘𝑎𝑝𝑖𝑡𝑎𝑙 𝐼𝐵+𝑈𝐵)/2))</a:t>
              </a:r>
              <a:r>
                <a:rPr lang="nb-NO" sz="1100"/>
                <a:t>  x 100</a:t>
              </a:r>
            </a:p>
          </xdr:txBody>
        </xdr:sp>
      </mc:Fallback>
    </mc:AlternateContent>
    <xdr:clientData/>
  </xdr:oneCellAnchor>
  <xdr:oneCellAnchor>
    <xdr:from>
      <xdr:col>1</xdr:col>
      <xdr:colOff>923585</xdr:colOff>
      <xdr:row>19</xdr:row>
      <xdr:rowOff>51991</xdr:rowOff>
    </xdr:from>
    <xdr:ext cx="4277066" cy="4242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kstSylinder 9">
              <a:extLst>
                <a:ext uri="{FF2B5EF4-FFF2-40B4-BE49-F238E27FC236}">
                  <a16:creationId xmlns:a16="http://schemas.microsoft.com/office/drawing/2014/main" id="{8E16C6CE-CDBC-4B8C-96CB-EEEB7CB29C49}"/>
                </a:ext>
              </a:extLst>
            </xdr:cNvPr>
            <xdr:cNvSpPr txBox="1"/>
          </xdr:nvSpPr>
          <xdr:spPr>
            <a:xfrm>
              <a:off x="3304835" y="8976916"/>
              <a:ext cx="4277066" cy="4242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𝑑𝑟𝑖𝑓𝑡𝑠𝑘𝑜𝑠𝑡𝑛𝑎𝑑𝑒𝑟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𝑓𝑟𝑎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𝑚𝑜𝑟𝑏𝑎𝑛𝑘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𝑜𝑔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𝑏𝑜𝑙𝑖𝑔𝑘𝑟𝑒𝑑𝑖𝑡𝑡𝑠𝑒𝑙𝑠𝑘𝑎𝑝𝑒𝑡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𝑖𝑛𝑛𝑡𝑒𝑘𝑡𝑒𝑟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−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𝑁𝑒𝑡𝑡𝑜</m:t>
                      </m:r>
                      <m:f>
                        <m:fPr>
                          <m:type m:val="lin"/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𝑔𝑒𝑣𝑖𝑛𝑠𝑡</m:t>
                          </m:r>
                        </m:num>
                        <m:den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𝑡𝑎𝑝</m:t>
                          </m:r>
                        </m:den>
                      </m:f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𝑓𝑖𝑛𝑎𝑛𝑠𝑖𝑒𝑙𝑙𝑒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𝑖𝑛𝑡𝑟𝑢𝑚𝑒𝑛𝑡𝑒𝑟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</xdr:txBody>
        </xdr:sp>
      </mc:Choice>
      <mc:Fallback xmlns="">
        <xdr:sp macro="" textlink="">
          <xdr:nvSpPr>
            <xdr:cNvPr id="10" name="TekstSylinder 9">
              <a:extLst>
                <a:ext uri="{FF2B5EF4-FFF2-40B4-BE49-F238E27FC236}">
                  <a16:creationId xmlns:a16="http://schemas.microsoft.com/office/drawing/2014/main" id="{8E16C6CE-CDBC-4B8C-96CB-EEEB7CB29C49}"/>
                </a:ext>
              </a:extLst>
            </xdr:cNvPr>
            <xdr:cNvSpPr txBox="1"/>
          </xdr:nvSpPr>
          <xdr:spPr>
            <a:xfrm>
              <a:off x="3304835" y="8976916"/>
              <a:ext cx="4277066" cy="4242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𝑆𝑢𝑚 𝑑𝑟𝑖𝑓𝑡𝑠𝑘𝑜𝑠𝑡𝑛𝑎𝑑𝑒𝑟 𝑓𝑟𝑎 𝑚𝑜𝑟𝑏𝑎𝑛𝑘 𝑜𝑔 𝑏𝑜𝑙𝑖𝑔𝑘𝑟𝑒𝑑𝑖𝑡𝑡𝑠𝑒𝑙𝑠𝑘𝑎𝑝𝑒𝑡)/(𝑆𝑢𝑚 𝑖𝑛𝑛𝑡𝑒𝑘𝑡𝑒𝑟 −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𝑁𝑒𝑡𝑡𝑜 𝑔𝑒𝑣𝑖𝑛𝑠𝑡∕𝑡𝑎𝑝 𝑓𝑖𝑛𝑎𝑛𝑠𝑖𝑒𝑙𝑙𝑒 𝑖𝑛𝑡𝑟𝑢𝑚𝑒𝑛𝑡𝑒𝑟 )</a:t>
              </a:r>
              <a:r>
                <a:rPr lang="nb-NO" sz="1100"/>
                <a:t> x 100</a:t>
              </a:r>
            </a:p>
          </xdr:txBody>
        </xdr:sp>
      </mc:Fallback>
    </mc:AlternateContent>
    <xdr:clientData/>
  </xdr:oneCellAnchor>
  <xdr:oneCellAnchor>
    <xdr:from>
      <xdr:col>0</xdr:col>
      <xdr:colOff>0</xdr:colOff>
      <xdr:row>1</xdr:row>
      <xdr:rowOff>161925</xdr:rowOff>
    </xdr:from>
    <xdr:ext cx="8162925" cy="981075"/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96D50BD8-5E7E-4521-AF3C-F17A407D2B32}"/>
            </a:ext>
          </a:extLst>
        </xdr:cNvPr>
        <xdr:cNvSpPr txBox="1"/>
      </xdr:nvSpPr>
      <xdr:spPr>
        <a:xfrm>
          <a:off x="0" y="476250"/>
          <a:ext cx="8162925" cy="981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100">
              <a:latin typeface="Wigrum Light" panose="02000000000000000000" pitchFamily="50" charset="0"/>
            </a:rPr>
            <a:t>Fana Sparebank sine alternative resultatmål (APM)</a:t>
          </a:r>
          <a:r>
            <a:rPr lang="nb-NO" sz="1100" baseline="0">
              <a:latin typeface="Wigrum Light" panose="02000000000000000000" pitchFamily="50" charset="0"/>
            </a:rPr>
            <a:t> er utarbeidet i henhold til ESMA sine retningslinjer for APM'er.  </a:t>
          </a:r>
        </a:p>
        <a:p>
          <a:r>
            <a:rPr lang="nb-NO" sz="1100" baseline="0">
              <a:latin typeface="Wigrum Light" panose="02000000000000000000" pitchFamily="50" charset="0"/>
            </a:rPr>
            <a:t>Formålet  er å gi nyttig tilleggsinformasjon til regnskapet. APM'er vektlegges ikke mer enn nøkkeltall definert i IFRS, men</a:t>
          </a:r>
        </a:p>
        <a:p>
          <a:r>
            <a:rPr lang="nb-NO" sz="1100" baseline="0">
              <a:latin typeface="Wigrum Light" panose="02000000000000000000" pitchFamily="50" charset="0"/>
            </a:rPr>
            <a:t> er ment å inkluderes i den finansielle rapporteringen for å gi en fyldigere beskrivelse av hvordan banken drives. </a:t>
          </a:r>
        </a:p>
        <a:p>
          <a:r>
            <a:rPr lang="nb-NO" sz="1100" baseline="0">
              <a:latin typeface="Wigrum Light" panose="02000000000000000000" pitchFamily="50" charset="0"/>
            </a:rPr>
            <a:t>APM'er representerer også viktige måltall for bankens ledelse.</a:t>
          </a:r>
          <a:endParaRPr lang="nb-NO" sz="1100">
            <a:latin typeface="Wigrum Light" panose="02000000000000000000" pitchFamily="50" charset="0"/>
          </a:endParaRPr>
        </a:p>
      </xdr:txBody>
    </xdr:sp>
    <xdr:clientData/>
  </xdr:oneCellAnchor>
  <xdr:oneCellAnchor>
    <xdr:from>
      <xdr:col>1</xdr:col>
      <xdr:colOff>2368740</xdr:colOff>
      <xdr:row>25</xdr:row>
      <xdr:rowOff>59926</xdr:rowOff>
    </xdr:from>
    <xdr:ext cx="1450785" cy="4163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kstSylinder 11">
              <a:extLst>
                <a:ext uri="{FF2B5EF4-FFF2-40B4-BE49-F238E27FC236}">
                  <a16:creationId xmlns:a16="http://schemas.microsoft.com/office/drawing/2014/main" id="{C0312C68-0DE6-436D-B9CF-93CADA9DCB01}"/>
                </a:ext>
              </a:extLst>
            </xdr:cNvPr>
            <xdr:cNvSpPr txBox="1"/>
          </xdr:nvSpPr>
          <xdr:spPr>
            <a:xfrm>
              <a:off x="4749990" y="13137751"/>
              <a:ext cx="1450785" cy="4163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tap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p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å 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utl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å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n</m:t>
                      </m:r>
                    </m:num>
                    <m:den>
                      <m:r>
                        <m:rPr>
                          <m:sty m:val="p"/>
                        </m:rP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Brutto</m:t>
                      </m:r>
                      <m: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sty m:val="p"/>
                        </m:rP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utl</m:t>
                      </m:r>
                      <m: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å</m:t>
                      </m:r>
                      <m:r>
                        <m:rPr>
                          <m:sty m:val="p"/>
                        </m:rP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n</m:t>
                      </m:r>
                    </m:den>
                  </m:f>
                </m:oMath>
              </a14:m>
              <a:r>
                <a:rPr lang="nb-NO" sz="1400" i="0"/>
                <a:t> </a:t>
              </a:r>
              <a:r>
                <a:rPr lang="nb-NO" sz="1100"/>
                <a:t>x 100</a:t>
              </a:r>
            </a:p>
          </xdr:txBody>
        </xdr:sp>
      </mc:Choice>
      <mc:Fallback xmlns="">
        <xdr:sp macro="" textlink="">
          <xdr:nvSpPr>
            <xdr:cNvPr id="12" name="TekstSylinder 11">
              <a:extLst>
                <a:ext uri="{FF2B5EF4-FFF2-40B4-BE49-F238E27FC236}">
                  <a16:creationId xmlns:a16="http://schemas.microsoft.com/office/drawing/2014/main" id="{C0312C68-0DE6-436D-B9CF-93CADA9DCB01}"/>
                </a:ext>
              </a:extLst>
            </xdr:cNvPr>
            <xdr:cNvSpPr txBox="1"/>
          </xdr:nvSpPr>
          <xdr:spPr>
            <a:xfrm>
              <a:off x="4749990" y="13137751"/>
              <a:ext cx="1450785" cy="4163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400" b="0" i="0">
                  <a:latin typeface="Cambria Math" panose="02040503050406030204" pitchFamily="18" charset="0"/>
                </a:rPr>
                <a:t>"tap på utlån" /(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Brutto utlån)</a:t>
              </a:r>
              <a:r>
                <a:rPr lang="nb-NO" sz="1400" i="0"/>
                <a:t> </a:t>
              </a:r>
              <a:r>
                <a:rPr lang="nb-NO" sz="1100"/>
                <a:t>x 100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konomi\1%20Rapportering\Regnskapsrapportering\1%20Konsern\Mal%20kvartalsrapport%20for%20SB1%20&#216;stlandet%20med%20kvartal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noask-sfi001\finance\FINANCE\OKONOMI\YEAR%202002\BUSA\Yearend%20Reporting%20Model%202002%20-%20TL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uksanvisning"/>
      <sheetName val="Hovedtall proforma"/>
      <sheetName val="Arbeidsoversikt_status"/>
      <sheetName val="Dato"/>
      <sheetName val="Beregninger"/>
      <sheetName val="Beregning APM_NY"/>
      <sheetName val="Hovedtall"/>
      <sheetName val="Resultat"/>
      <sheetName val="Balanse"/>
      <sheetName val="EK-avstemming"/>
      <sheetName val="Kontantstrøm"/>
      <sheetName val="Kvartalsresultat"/>
      <sheetName val="Note 1 Prinsipper og Note 2 kon"/>
      <sheetName val="Note 3 Segmentinformasjon"/>
      <sheetName val="Note 4 Kapitaldekning"/>
      <sheetName val="Note  5 Utlån"/>
      <sheetName val="Note 5 Utlån Sektor og næring"/>
      <sheetName val="Note 6 Tap"/>
      <sheetName val="Note 7 Netto res fra fin"/>
      <sheetName val="Note 8 Finansielle derivater"/>
      <sheetName val="Note 9 Likviditetsrisiko"/>
      <sheetName val="Note 10 Vurdering av vv fin"/>
      <sheetName val="Note 11 FI og motregning"/>
      <sheetName val="Note 12 Andre eiendeler"/>
      <sheetName val="Note 13 Innskudd fra kunder"/>
      <sheetName val="Note 14 Verdipapirgjeld"/>
      <sheetName val="Note 15 Annen gjeld og forplik"/>
      <sheetName val="Note 16 Egenkapitalbevis"/>
      <sheetName val="Note 17 Hendelser etter balanse"/>
      <sheetName val="APM Norsk"/>
      <sheetName val="Beregning APM (2)"/>
      <sheetName val="Hovedtall (2)"/>
      <sheetName val="Resultat (2)"/>
      <sheetName val="Balanse (2)"/>
      <sheetName val="EK-avstemming (2)"/>
      <sheetName val="Kontantstrøm (2)"/>
      <sheetName val="Kvartalsresultat (2)"/>
      <sheetName val="Note 1 Prinsipper og Note 2 (2)"/>
      <sheetName val="Note 3 Segmentinformasjon (2)"/>
      <sheetName val="Note 4 Kapitaldekning (2)"/>
      <sheetName val="Note  5 Utlån (2)"/>
      <sheetName val="Note 5 Utlån Næring"/>
      <sheetName val="Note 6 Tap (2)"/>
      <sheetName val="Note 7 Netto res fra fin (2)"/>
      <sheetName val="Note 8 Finansielle derivate (2"/>
      <sheetName val="Note 9 Likviditetsrisiko (2)"/>
      <sheetName val="Note 10 Vurdering av vv fin (2"/>
      <sheetName val="Note 11 FI og motregning (2)"/>
      <sheetName val="Note 12 Andre eiendeler (2)"/>
      <sheetName val="Note 13 Innskudd fra kunder (2"/>
      <sheetName val="Note 14 Verdipapirgjeld (2)"/>
      <sheetName val="Note 15 Annen gjeld og forp (2"/>
      <sheetName val="Note 16 Eierandelsbevis  (2)"/>
      <sheetName val="Note 17 Hendelser etter bal (2)"/>
      <sheetName val="APM Engel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,B,C"/>
      <sheetName val="D1,D2,D3"/>
      <sheetName val="E"/>
      <sheetName val="F,G"/>
      <sheetName val="H"/>
      <sheetName val="I"/>
      <sheetName val="J1, J2"/>
      <sheetName val="K,L"/>
      <sheetName val="M"/>
      <sheetName val=" N"/>
      <sheetName val="O,P"/>
      <sheetName val="Q"/>
      <sheetName val="S, T"/>
      <sheetName val="U"/>
      <sheetName val="V"/>
      <sheetName val="W,X"/>
      <sheetName val="Installed machin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D537-D170-4520-A1D6-8C95334CCC4F}">
  <sheetPr>
    <pageSetUpPr fitToPage="1"/>
  </sheetPr>
  <dimension ref="A1:L86"/>
  <sheetViews>
    <sheetView zoomScaleNormal="100" workbookViewId="0"/>
  </sheetViews>
  <sheetFormatPr defaultColWidth="11.42578125" defaultRowHeight="12.75"/>
  <cols>
    <col min="1" max="1" width="35.7109375" customWidth="1"/>
    <col min="2" max="3" width="87.42578125" customWidth="1"/>
  </cols>
  <sheetData>
    <row r="1" spans="1:12" ht="24.95" customHeight="1">
      <c r="A1" s="1" t="s">
        <v>0</v>
      </c>
      <c r="B1" s="2"/>
      <c r="C1" s="3"/>
    </row>
    <row r="2" spans="1:12" ht="24.95" customHeight="1">
      <c r="A2" s="1"/>
      <c r="B2" s="2"/>
      <c r="C2" s="3"/>
    </row>
    <row r="3" spans="1:12" ht="24.95" customHeight="1">
      <c r="A3" s="1"/>
      <c r="B3" s="2"/>
      <c r="C3" s="3"/>
    </row>
    <row r="4" spans="1:12" ht="24.95" customHeight="1">
      <c r="A4" s="1"/>
      <c r="B4" s="2"/>
      <c r="C4" s="3"/>
    </row>
    <row r="5" spans="1:12" ht="24.95" customHeight="1">
      <c r="A5" s="1"/>
      <c r="B5" s="2"/>
      <c r="C5" s="3"/>
    </row>
    <row r="6" spans="1:12" ht="24.95" customHeight="1">
      <c r="A6" s="4"/>
      <c r="B6" s="5" t="s">
        <v>1</v>
      </c>
      <c r="C6" s="3"/>
    </row>
    <row r="7" spans="1:12" ht="39.950000000000003" customHeight="1">
      <c r="A7" s="6" t="s">
        <v>2</v>
      </c>
      <c r="B7" s="7" t="s">
        <v>3</v>
      </c>
    </row>
    <row r="8" spans="1:12" ht="39.950000000000003" customHeight="1">
      <c r="A8" s="6" t="s">
        <v>4</v>
      </c>
      <c r="B8" s="7" t="s">
        <v>5</v>
      </c>
    </row>
    <row r="9" spans="1:12" ht="39.950000000000003" customHeight="1">
      <c r="A9" s="55" t="s">
        <v>6</v>
      </c>
      <c r="B9" s="7" t="s">
        <v>7</v>
      </c>
    </row>
    <row r="10" spans="1:12" ht="39.950000000000003" customHeight="1">
      <c r="A10" s="56"/>
      <c r="B10" s="7"/>
    </row>
    <row r="11" spans="1:12" ht="39.950000000000003" customHeight="1">
      <c r="A11" s="55" t="s">
        <v>8</v>
      </c>
      <c r="B11" s="7" t="s">
        <v>9</v>
      </c>
    </row>
    <row r="12" spans="1:12" ht="39.950000000000003" customHeight="1">
      <c r="A12" s="56"/>
      <c r="B12" s="7"/>
    </row>
    <row r="13" spans="1:12" ht="39.950000000000003" customHeight="1">
      <c r="A13" s="55" t="s">
        <v>10</v>
      </c>
      <c r="B13" s="7" t="s">
        <v>11</v>
      </c>
    </row>
    <row r="14" spans="1:12" ht="39.950000000000003" customHeight="1">
      <c r="A14" s="56"/>
      <c r="B14" s="7"/>
    </row>
    <row r="15" spans="1:12" ht="39.950000000000003" customHeight="1">
      <c r="A15" s="55" t="s">
        <v>12</v>
      </c>
      <c r="B15" s="7" t="s">
        <v>13</v>
      </c>
    </row>
    <row r="16" spans="1:12" ht="39.950000000000003" customHeight="1">
      <c r="A16" s="56"/>
      <c r="B16" s="7"/>
      <c r="E16" s="8"/>
      <c r="L16" s="8"/>
    </row>
    <row r="17" spans="1:12" ht="39.950000000000003" customHeight="1">
      <c r="A17" s="55" t="s">
        <v>14</v>
      </c>
      <c r="B17" s="7" t="s">
        <v>15</v>
      </c>
      <c r="E17" s="8"/>
      <c r="L17" s="8"/>
    </row>
    <row r="18" spans="1:12" ht="39.950000000000003" customHeight="1">
      <c r="A18" s="56"/>
      <c r="B18" s="7"/>
      <c r="E18" s="8"/>
      <c r="L18" s="8"/>
    </row>
    <row r="19" spans="1:12" ht="77.25" customHeight="1">
      <c r="A19" s="55" t="s">
        <v>16</v>
      </c>
      <c r="B19" s="7" t="s">
        <v>17</v>
      </c>
      <c r="E19" s="8"/>
      <c r="L19" s="8"/>
    </row>
    <row r="20" spans="1:12" ht="39.950000000000003" customHeight="1">
      <c r="A20" s="56"/>
      <c r="B20" s="7"/>
    </row>
    <row r="21" spans="1:12" ht="74.25" customHeight="1">
      <c r="A21" s="55" t="s">
        <v>18</v>
      </c>
      <c r="B21" s="7" t="s">
        <v>19</v>
      </c>
    </row>
    <row r="22" spans="1:12" ht="74.25" customHeight="1">
      <c r="A22" s="56"/>
      <c r="B22" s="7"/>
    </row>
    <row r="23" spans="1:12" ht="69.75" customHeight="1">
      <c r="A23" s="55" t="s">
        <v>20</v>
      </c>
      <c r="B23" s="7" t="s">
        <v>21</v>
      </c>
    </row>
    <row r="24" spans="1:12" ht="39.950000000000003" customHeight="1">
      <c r="A24" s="56"/>
      <c r="B24" s="7"/>
    </row>
    <row r="25" spans="1:12" ht="29.25" customHeight="1">
      <c r="A25" s="55" t="s">
        <v>22</v>
      </c>
      <c r="B25" s="7" t="s">
        <v>23</v>
      </c>
    </row>
    <row r="26" spans="1:12" ht="47.25" customHeight="1">
      <c r="A26" s="56"/>
      <c r="B26" s="7"/>
    </row>
    <row r="27" spans="1:12" ht="99.95" customHeight="1">
      <c r="A27" s="9"/>
      <c r="B27" s="10"/>
    </row>
    <row r="28" spans="1:12" ht="99.95" customHeight="1"/>
    <row r="29" spans="1:12" ht="99.95" customHeight="1"/>
    <row r="30" spans="1:12">
      <c r="A30" s="11"/>
    </row>
    <row r="32" spans="1:12">
      <c r="A32" s="12"/>
      <c r="B32" s="12"/>
      <c r="C32" s="12"/>
      <c r="D32" s="12"/>
    </row>
    <row r="33" spans="1:4">
      <c r="A33" s="12"/>
      <c r="B33" s="12"/>
      <c r="C33" s="12"/>
      <c r="D33" s="12"/>
    </row>
    <row r="34" spans="1:4">
      <c r="A34" s="12"/>
      <c r="B34" s="12"/>
      <c r="C34" s="12"/>
      <c r="D34" s="12"/>
    </row>
    <row r="35" spans="1:4">
      <c r="A35" s="12"/>
      <c r="B35" s="12"/>
      <c r="C35" s="12"/>
      <c r="D35" s="12"/>
    </row>
    <row r="36" spans="1:4">
      <c r="A36" s="12"/>
      <c r="B36" s="12"/>
      <c r="C36" s="12"/>
      <c r="D36" s="12"/>
    </row>
    <row r="37" spans="1:4">
      <c r="A37" s="12"/>
      <c r="B37" s="12"/>
      <c r="C37" s="12"/>
      <c r="D37" s="12"/>
    </row>
    <row r="38" spans="1:4">
      <c r="A38" s="12"/>
      <c r="B38" s="12"/>
      <c r="C38" s="12"/>
      <c r="D38" s="12"/>
    </row>
    <row r="39" spans="1:4">
      <c r="A39" s="12"/>
      <c r="B39" s="12"/>
      <c r="C39" s="12"/>
      <c r="D39" s="12"/>
    </row>
    <row r="40" spans="1:4">
      <c r="A40" s="12"/>
      <c r="B40" s="12"/>
      <c r="C40" s="12"/>
      <c r="D40" s="12"/>
    </row>
    <row r="41" spans="1:4">
      <c r="A41" s="12"/>
      <c r="B41" s="12"/>
      <c r="C41" s="12"/>
      <c r="D41" s="12"/>
    </row>
    <row r="42" spans="1:4">
      <c r="A42" s="12"/>
      <c r="B42" s="12"/>
      <c r="C42" s="12"/>
      <c r="D42" s="12"/>
    </row>
    <row r="43" spans="1:4">
      <c r="A43" s="12"/>
      <c r="B43" s="12"/>
      <c r="C43" s="12"/>
      <c r="D43" s="12"/>
    </row>
    <row r="44" spans="1:4">
      <c r="A44" s="12"/>
      <c r="B44" s="12"/>
      <c r="C44" s="12"/>
      <c r="D44" s="12"/>
    </row>
    <row r="45" spans="1:4">
      <c r="A45" s="12"/>
      <c r="B45" s="12"/>
      <c r="C45" s="12"/>
      <c r="D45" s="12"/>
    </row>
    <row r="46" spans="1:4">
      <c r="A46" s="12"/>
      <c r="B46" s="12"/>
      <c r="C46" s="12"/>
      <c r="D46" s="12"/>
    </row>
    <row r="47" spans="1:4">
      <c r="A47" s="12"/>
      <c r="B47" s="12"/>
      <c r="C47" s="12"/>
      <c r="D47" s="12"/>
    </row>
    <row r="48" spans="1:4">
      <c r="A48" s="13"/>
      <c r="B48" s="12"/>
      <c r="C48" s="12"/>
      <c r="D48" s="12"/>
    </row>
    <row r="49" spans="1:4">
      <c r="A49" s="12"/>
      <c r="B49" s="12"/>
      <c r="C49" s="12"/>
      <c r="D49" s="12"/>
    </row>
    <row r="50" spans="1:4">
      <c r="A50" s="14"/>
      <c r="B50" s="12"/>
      <c r="C50" s="12"/>
      <c r="D50" s="12"/>
    </row>
    <row r="51" spans="1:4">
      <c r="A51" s="15"/>
      <c r="B51" s="12"/>
      <c r="C51" s="12"/>
      <c r="D51" s="12"/>
    </row>
    <row r="52" spans="1:4">
      <c r="A52" s="14"/>
      <c r="B52" s="12"/>
      <c r="C52" s="12"/>
      <c r="D52" s="12"/>
    </row>
    <row r="53" spans="1:4">
      <c r="A53" s="15"/>
      <c r="B53" s="12"/>
      <c r="C53" s="12"/>
      <c r="D53" s="12"/>
    </row>
    <row r="54" spans="1:4">
      <c r="A54" s="14"/>
      <c r="B54" s="12"/>
      <c r="C54" s="12"/>
      <c r="D54" s="12"/>
    </row>
    <row r="55" spans="1:4">
      <c r="A55" s="16"/>
      <c r="B55" s="12"/>
      <c r="C55" s="12"/>
      <c r="D55" s="12"/>
    </row>
    <row r="56" spans="1:4">
      <c r="A56" s="17"/>
      <c r="B56" s="12"/>
      <c r="C56" s="12"/>
      <c r="D56" s="12"/>
    </row>
    <row r="57" spans="1:4">
      <c r="A57" s="18"/>
      <c r="B57" s="12"/>
      <c r="C57" s="12"/>
      <c r="D57" s="12"/>
    </row>
    <row r="58" spans="1:4">
      <c r="A58" s="14"/>
      <c r="B58" s="12"/>
      <c r="C58" s="12"/>
      <c r="D58" s="12"/>
    </row>
    <row r="59" spans="1:4">
      <c r="A59" s="18"/>
      <c r="B59" s="12"/>
      <c r="C59" s="12"/>
      <c r="D59" s="12"/>
    </row>
    <row r="60" spans="1:4">
      <c r="A60" s="14"/>
      <c r="B60" s="12"/>
      <c r="C60" s="12"/>
      <c r="D60" s="12"/>
    </row>
    <row r="61" spans="1:4">
      <c r="A61" s="18"/>
      <c r="B61" s="12"/>
      <c r="C61" s="12"/>
      <c r="D61" s="12"/>
    </row>
    <row r="62" spans="1:4">
      <c r="A62" s="14"/>
      <c r="B62" s="12"/>
      <c r="C62" s="12"/>
      <c r="D62" s="12"/>
    </row>
    <row r="63" spans="1:4">
      <c r="A63" s="18"/>
      <c r="B63" s="12"/>
      <c r="C63" s="12"/>
      <c r="D63" s="12"/>
    </row>
    <row r="64" spans="1:4">
      <c r="A64" s="14"/>
      <c r="B64" s="12"/>
      <c r="C64" s="12"/>
      <c r="D64" s="12"/>
    </row>
    <row r="65" spans="1:4">
      <c r="A65" s="18"/>
      <c r="B65" s="12"/>
      <c r="C65" s="12"/>
      <c r="D65" s="12"/>
    </row>
    <row r="66" spans="1:4">
      <c r="A66" s="14"/>
      <c r="B66" s="12"/>
      <c r="C66" s="12"/>
      <c r="D66" s="12"/>
    </row>
    <row r="67" spans="1:4">
      <c r="A67" s="18"/>
      <c r="B67" s="12"/>
      <c r="C67" s="12"/>
      <c r="D67" s="12"/>
    </row>
    <row r="68" spans="1:4">
      <c r="A68" s="14"/>
      <c r="B68" s="12"/>
      <c r="C68" s="12"/>
      <c r="D68" s="12"/>
    </row>
    <row r="69" spans="1:4">
      <c r="A69" s="18"/>
      <c r="B69" s="12"/>
      <c r="C69" s="12"/>
      <c r="D69" s="12"/>
    </row>
    <row r="70" spans="1:4">
      <c r="A70" s="15"/>
      <c r="B70" s="12"/>
      <c r="C70" s="12"/>
      <c r="D70" s="12"/>
    </row>
    <row r="71" spans="1:4">
      <c r="A71" s="19"/>
      <c r="B71" s="12"/>
      <c r="C71" s="12"/>
      <c r="D71" s="12"/>
    </row>
    <row r="72" spans="1:4">
      <c r="A72" s="17"/>
      <c r="B72" s="12"/>
      <c r="C72" s="12"/>
      <c r="D72" s="12"/>
    </row>
    <row r="73" spans="1:4">
      <c r="A73" s="16"/>
      <c r="B73" s="12"/>
      <c r="C73" s="12"/>
      <c r="D73" s="12"/>
    </row>
    <row r="74" spans="1:4">
      <c r="A74" s="17"/>
      <c r="B74" s="12"/>
      <c r="C74" s="12"/>
      <c r="D74" s="12"/>
    </row>
    <row r="75" spans="1:4">
      <c r="A75" s="16"/>
      <c r="B75" s="12"/>
      <c r="C75" s="12"/>
      <c r="D75" s="12"/>
    </row>
    <row r="76" spans="1:4">
      <c r="A76" s="17"/>
      <c r="B76" s="12"/>
      <c r="C76" s="12"/>
      <c r="D76" s="12"/>
    </row>
    <row r="77" spans="1:4">
      <c r="A77" s="19"/>
      <c r="B77" s="12"/>
      <c r="C77" s="12"/>
      <c r="D77" s="12"/>
    </row>
    <row r="78" spans="1:4">
      <c r="A78" s="17"/>
      <c r="B78" s="12"/>
      <c r="C78" s="12"/>
      <c r="D78" s="12"/>
    </row>
    <row r="79" spans="1:4">
      <c r="A79" s="19"/>
      <c r="B79" s="12"/>
      <c r="C79" s="12"/>
      <c r="D79" s="12"/>
    </row>
    <row r="80" spans="1:4">
      <c r="A80" s="17"/>
      <c r="B80" s="12"/>
      <c r="C80" s="12"/>
      <c r="D80" s="12"/>
    </row>
    <row r="81" spans="1:4">
      <c r="A81" s="16"/>
      <c r="B81" s="12"/>
      <c r="C81" s="12"/>
      <c r="D81" s="12"/>
    </row>
    <row r="82" spans="1:4">
      <c r="A82" s="17"/>
      <c r="B82" s="12"/>
      <c r="C82" s="12"/>
      <c r="D82" s="12"/>
    </row>
    <row r="83" spans="1:4">
      <c r="A83" s="12"/>
      <c r="B83" s="12"/>
      <c r="C83" s="12"/>
      <c r="D83" s="12"/>
    </row>
    <row r="84" spans="1:4">
      <c r="A84" s="12"/>
      <c r="B84" s="12"/>
      <c r="C84" s="12"/>
      <c r="D84" s="12"/>
    </row>
    <row r="85" spans="1:4">
      <c r="A85" s="12"/>
      <c r="B85" s="12"/>
      <c r="C85" s="12"/>
      <c r="D85" s="12"/>
    </row>
    <row r="86" spans="1:4">
      <c r="A86" s="12"/>
      <c r="B86" s="12"/>
      <c r="C86" s="12"/>
      <c r="D86" s="12"/>
    </row>
  </sheetData>
  <mergeCells count="9">
    <mergeCell ref="A21:A22"/>
    <mergeCell ref="A23:A24"/>
    <mergeCell ref="A25:A26"/>
    <mergeCell ref="A9:A10"/>
    <mergeCell ref="A11:A12"/>
    <mergeCell ref="A13:A14"/>
    <mergeCell ref="A15:A16"/>
    <mergeCell ref="A17:A18"/>
    <mergeCell ref="A19:A20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7A49-9E67-4556-8BB2-8CA89EAB6A00}">
  <sheetPr>
    <pageSetUpPr fitToPage="1"/>
  </sheetPr>
  <dimension ref="A1:AY62"/>
  <sheetViews>
    <sheetView showGridLines="0" tabSelected="1" zoomScale="85" zoomScaleNormal="85" workbookViewId="0">
      <pane xSplit="2" ySplit="7" topLeftCell="C8" activePane="bottomRight" state="frozen"/>
      <selection pane="bottomRight" activeCell="D14" sqref="D14"/>
      <selection pane="bottomLeft" activeCell="A8" sqref="A8"/>
      <selection pane="topRight" activeCell="C1" sqref="C1"/>
    </sheetView>
  </sheetViews>
  <sheetFormatPr defaultColWidth="11.42578125" defaultRowHeight="12.75"/>
  <cols>
    <col min="1" max="1" width="55.5703125" customWidth="1"/>
    <col min="2" max="2" width="62.42578125" customWidth="1"/>
    <col min="3" max="3" width="15.140625" customWidth="1"/>
    <col min="4" max="4" width="14.5703125" customWidth="1"/>
    <col min="5" max="6" width="13.85546875" customWidth="1"/>
    <col min="7" max="7" width="15.140625" customWidth="1"/>
    <col min="8" max="8" width="14.5703125" customWidth="1"/>
    <col min="9" max="50" width="13.85546875" customWidth="1"/>
  </cols>
  <sheetData>
    <row r="1" spans="1:51" ht="18">
      <c r="A1" s="1" t="s">
        <v>0</v>
      </c>
    </row>
    <row r="4" spans="1:51">
      <c r="C4" s="24">
        <v>46022</v>
      </c>
      <c r="D4" s="21" t="s">
        <v>24</v>
      </c>
      <c r="E4" s="24">
        <v>45930</v>
      </c>
      <c r="F4" s="21" t="s">
        <v>25</v>
      </c>
      <c r="G4" s="24">
        <v>45838</v>
      </c>
      <c r="H4" s="21" t="s">
        <v>26</v>
      </c>
      <c r="I4" s="24">
        <v>45747</v>
      </c>
      <c r="J4" s="21" t="s">
        <v>27</v>
      </c>
      <c r="K4" s="24">
        <v>45657</v>
      </c>
      <c r="L4" s="24" t="s">
        <v>28</v>
      </c>
      <c r="M4" s="24">
        <v>45565</v>
      </c>
      <c r="N4" s="21" t="s">
        <v>29</v>
      </c>
      <c r="O4" s="24">
        <v>45473</v>
      </c>
      <c r="P4" s="24" t="s">
        <v>30</v>
      </c>
      <c r="Q4" s="24">
        <v>45382</v>
      </c>
      <c r="R4" s="21" t="s">
        <v>31</v>
      </c>
      <c r="S4" s="24">
        <v>45291</v>
      </c>
      <c r="T4" s="24" t="s">
        <v>32</v>
      </c>
      <c r="U4" s="24">
        <v>45199</v>
      </c>
      <c r="V4" s="21" t="s">
        <v>33</v>
      </c>
      <c r="W4" s="24">
        <v>45107</v>
      </c>
      <c r="X4" s="21" t="s">
        <v>34</v>
      </c>
      <c r="Y4" s="24">
        <v>45016</v>
      </c>
      <c r="Z4" s="21" t="s">
        <v>35</v>
      </c>
      <c r="AA4" s="24">
        <v>44926</v>
      </c>
      <c r="AB4" s="21" t="s">
        <v>36</v>
      </c>
      <c r="AC4" s="24">
        <v>44834</v>
      </c>
      <c r="AD4" s="21" t="s">
        <v>37</v>
      </c>
      <c r="AE4" s="24">
        <v>44742</v>
      </c>
      <c r="AF4" s="21" t="s">
        <v>38</v>
      </c>
      <c r="AG4" s="22">
        <v>44651</v>
      </c>
      <c r="AH4" s="23" t="s">
        <v>39</v>
      </c>
      <c r="AI4" s="24">
        <v>44561</v>
      </c>
      <c r="AJ4" s="21" t="s">
        <v>40</v>
      </c>
      <c r="AK4" s="22">
        <v>44469</v>
      </c>
      <c r="AL4" s="23" t="s">
        <v>41</v>
      </c>
      <c r="AM4" s="24">
        <v>44377</v>
      </c>
      <c r="AN4" s="21" t="s">
        <v>42</v>
      </c>
      <c r="AO4" s="22">
        <v>44286</v>
      </c>
      <c r="AP4" s="23" t="s">
        <v>43</v>
      </c>
      <c r="AQ4" s="20">
        <v>44196</v>
      </c>
      <c r="AR4" s="21" t="s">
        <v>44</v>
      </c>
      <c r="AS4" s="22">
        <v>44104</v>
      </c>
      <c r="AT4" s="23" t="s">
        <v>45</v>
      </c>
      <c r="AU4" s="24">
        <v>44012</v>
      </c>
      <c r="AV4" s="21" t="s">
        <v>46</v>
      </c>
      <c r="AW4" s="22">
        <v>43921</v>
      </c>
      <c r="AX4" s="23" t="s">
        <v>47</v>
      </c>
      <c r="AY4" s="24">
        <v>43830</v>
      </c>
    </row>
    <row r="5" spans="1:51">
      <c r="C5" s="25">
        <v>45657</v>
      </c>
      <c r="D5" s="25">
        <v>45565</v>
      </c>
      <c r="E5" s="26">
        <v>45657</v>
      </c>
      <c r="F5" s="26">
        <v>45838</v>
      </c>
      <c r="G5" s="25">
        <v>45657</v>
      </c>
      <c r="H5" s="25">
        <v>45747</v>
      </c>
      <c r="I5" s="26">
        <v>45657</v>
      </c>
      <c r="J5" s="26">
        <v>45657</v>
      </c>
      <c r="K5" s="25">
        <v>45291</v>
      </c>
      <c r="L5" s="25">
        <v>45565</v>
      </c>
      <c r="M5" s="26">
        <v>45291</v>
      </c>
      <c r="N5" s="26">
        <v>45473</v>
      </c>
      <c r="O5" s="25">
        <v>45291</v>
      </c>
      <c r="P5" s="25">
        <v>45382</v>
      </c>
      <c r="Q5" s="26">
        <v>45291</v>
      </c>
      <c r="R5" s="26">
        <v>45291</v>
      </c>
      <c r="S5" s="25">
        <v>44926</v>
      </c>
      <c r="T5" s="25">
        <v>45199</v>
      </c>
      <c r="U5" s="26">
        <v>44926</v>
      </c>
      <c r="V5" s="26">
        <v>45107</v>
      </c>
      <c r="W5" s="25">
        <v>44926</v>
      </c>
      <c r="X5" s="25">
        <v>45016</v>
      </c>
      <c r="Y5" s="26">
        <v>44926</v>
      </c>
      <c r="Z5" s="26">
        <v>44926</v>
      </c>
      <c r="AA5" s="25">
        <v>44561</v>
      </c>
      <c r="AB5" s="25">
        <v>44834</v>
      </c>
      <c r="AC5" s="26">
        <v>44561</v>
      </c>
      <c r="AD5" s="26">
        <v>44742</v>
      </c>
      <c r="AE5" s="25">
        <v>44561</v>
      </c>
      <c r="AF5" s="25">
        <v>44651</v>
      </c>
      <c r="AG5" s="26">
        <v>44561</v>
      </c>
      <c r="AH5" s="26">
        <v>44561</v>
      </c>
      <c r="AI5" s="25">
        <v>44196</v>
      </c>
      <c r="AJ5" s="25">
        <v>44469</v>
      </c>
      <c r="AK5" s="26">
        <v>44196</v>
      </c>
      <c r="AL5" s="26">
        <v>44377</v>
      </c>
      <c r="AM5" s="25">
        <v>44196</v>
      </c>
      <c r="AN5" s="25">
        <v>44286</v>
      </c>
      <c r="AO5" s="26">
        <v>44196</v>
      </c>
      <c r="AP5" s="26">
        <v>44196</v>
      </c>
      <c r="AQ5" s="25">
        <v>43830</v>
      </c>
      <c r="AR5" s="25">
        <v>44104</v>
      </c>
      <c r="AS5" s="26">
        <v>43830</v>
      </c>
      <c r="AT5" s="26">
        <v>44012</v>
      </c>
      <c r="AU5" s="25">
        <v>43830</v>
      </c>
      <c r="AV5" s="25">
        <v>43921</v>
      </c>
      <c r="AW5" s="26">
        <v>43830</v>
      </c>
      <c r="AX5" s="26">
        <v>43830</v>
      </c>
      <c r="AY5" s="25">
        <v>43465</v>
      </c>
    </row>
    <row r="6" spans="1:51">
      <c r="C6" s="25">
        <v>46022</v>
      </c>
      <c r="D6" s="25">
        <v>46022</v>
      </c>
      <c r="E6" s="26">
        <v>45930</v>
      </c>
      <c r="F6" s="26">
        <v>45930</v>
      </c>
      <c r="G6" s="25">
        <v>45838</v>
      </c>
      <c r="H6" s="25">
        <v>45838</v>
      </c>
      <c r="I6" s="26">
        <v>45747</v>
      </c>
      <c r="J6" s="26">
        <v>45747</v>
      </c>
      <c r="K6" s="25">
        <v>45657</v>
      </c>
      <c r="L6" s="25">
        <v>45657</v>
      </c>
      <c r="M6" s="26">
        <v>45565</v>
      </c>
      <c r="N6" s="26">
        <v>45565</v>
      </c>
      <c r="O6" s="25">
        <v>45473</v>
      </c>
      <c r="P6" s="25">
        <v>45473</v>
      </c>
      <c r="Q6" s="26">
        <v>45382</v>
      </c>
      <c r="R6" s="26">
        <v>45382</v>
      </c>
      <c r="S6" s="25">
        <v>45291</v>
      </c>
      <c r="T6" s="25">
        <v>45291</v>
      </c>
      <c r="U6" s="26">
        <v>45199</v>
      </c>
      <c r="V6" s="26">
        <v>45199</v>
      </c>
      <c r="W6" s="25">
        <v>45107</v>
      </c>
      <c r="X6" s="25">
        <v>45107</v>
      </c>
      <c r="Y6" s="26">
        <v>45016</v>
      </c>
      <c r="Z6" s="26">
        <v>45016</v>
      </c>
      <c r="AA6" s="25">
        <v>44926</v>
      </c>
      <c r="AB6" s="25">
        <v>44926</v>
      </c>
      <c r="AC6" s="26">
        <v>44834</v>
      </c>
      <c r="AD6" s="26">
        <v>44834</v>
      </c>
      <c r="AE6" s="25">
        <v>44742</v>
      </c>
      <c r="AF6" s="25">
        <v>44742</v>
      </c>
      <c r="AG6" s="26">
        <v>44651</v>
      </c>
      <c r="AH6" s="26">
        <v>44651</v>
      </c>
      <c r="AI6" s="25">
        <v>44561</v>
      </c>
      <c r="AJ6" s="25">
        <v>44561</v>
      </c>
      <c r="AK6" s="26">
        <v>44469</v>
      </c>
      <c r="AL6" s="26">
        <v>44469</v>
      </c>
      <c r="AM6" s="25">
        <v>44377</v>
      </c>
      <c r="AN6" s="25">
        <v>44377</v>
      </c>
      <c r="AO6" s="26">
        <v>44286</v>
      </c>
      <c r="AP6" s="26">
        <v>44286</v>
      </c>
      <c r="AQ6" s="25">
        <v>44196</v>
      </c>
      <c r="AR6" s="25">
        <v>44196</v>
      </c>
      <c r="AS6" s="26">
        <v>44104</v>
      </c>
      <c r="AT6" s="26">
        <v>44104</v>
      </c>
      <c r="AU6" s="25">
        <v>44012</v>
      </c>
      <c r="AV6" s="25">
        <v>44012</v>
      </c>
      <c r="AW6" s="26">
        <v>43921</v>
      </c>
      <c r="AX6" s="26">
        <v>43921</v>
      </c>
      <c r="AY6" s="25">
        <v>43830</v>
      </c>
    </row>
    <row r="7" spans="1:51" s="27" customFormat="1" ht="10.5">
      <c r="B7" s="28" t="s">
        <v>48</v>
      </c>
      <c r="C7" s="27">
        <v>365</v>
      </c>
      <c r="D7" s="28">
        <v>92</v>
      </c>
      <c r="E7" s="29">
        <v>273</v>
      </c>
      <c r="F7" s="29">
        <v>92</v>
      </c>
      <c r="G7" s="27">
        <v>181</v>
      </c>
      <c r="H7" s="28">
        <v>91</v>
      </c>
      <c r="I7" s="29">
        <v>90</v>
      </c>
      <c r="J7" s="29">
        <v>90</v>
      </c>
      <c r="K7" s="27">
        <v>366</v>
      </c>
      <c r="L7" s="27">
        <v>92</v>
      </c>
      <c r="M7" s="29">
        <v>274</v>
      </c>
      <c r="N7" s="29">
        <v>92</v>
      </c>
      <c r="O7" s="27">
        <v>182</v>
      </c>
      <c r="P7" s="27">
        <v>91</v>
      </c>
      <c r="Q7" s="29">
        <v>91</v>
      </c>
      <c r="R7" s="29">
        <v>91</v>
      </c>
      <c r="S7" s="27">
        <v>365</v>
      </c>
      <c r="T7" s="27">
        <v>92</v>
      </c>
      <c r="U7" s="29">
        <v>273</v>
      </c>
      <c r="V7" s="29">
        <v>92</v>
      </c>
      <c r="W7" s="27">
        <v>181</v>
      </c>
      <c r="X7" s="27">
        <v>91</v>
      </c>
      <c r="Y7" s="29">
        <v>90</v>
      </c>
      <c r="Z7" s="29">
        <v>90</v>
      </c>
      <c r="AA7" s="27">
        <v>365</v>
      </c>
      <c r="AB7" s="27">
        <v>92</v>
      </c>
      <c r="AC7" s="29">
        <v>273</v>
      </c>
      <c r="AD7" s="29">
        <v>92</v>
      </c>
      <c r="AE7" s="27">
        <v>181</v>
      </c>
      <c r="AF7" s="27">
        <v>91</v>
      </c>
      <c r="AG7" s="29">
        <v>90</v>
      </c>
      <c r="AH7" s="29">
        <v>90</v>
      </c>
      <c r="AI7" s="27">
        <v>365</v>
      </c>
      <c r="AJ7" s="27">
        <v>92</v>
      </c>
      <c r="AK7" s="29">
        <v>273</v>
      </c>
      <c r="AL7" s="29">
        <v>92</v>
      </c>
      <c r="AM7" s="27">
        <v>181</v>
      </c>
      <c r="AN7" s="27">
        <v>91</v>
      </c>
      <c r="AO7" s="29">
        <v>90</v>
      </c>
      <c r="AP7" s="29">
        <v>90</v>
      </c>
      <c r="AQ7" s="27">
        <v>366</v>
      </c>
      <c r="AR7" s="27">
        <v>92</v>
      </c>
      <c r="AS7" s="29">
        <v>274</v>
      </c>
      <c r="AT7" s="29">
        <v>92</v>
      </c>
      <c r="AU7" s="27">
        <v>182</v>
      </c>
      <c r="AV7" s="27">
        <v>91</v>
      </c>
      <c r="AW7" s="29">
        <v>91</v>
      </c>
      <c r="AX7" s="29">
        <v>91</v>
      </c>
      <c r="AY7" s="27">
        <v>365</v>
      </c>
    </row>
    <row r="8" spans="1:51">
      <c r="E8" s="26"/>
      <c r="F8" s="30"/>
      <c r="I8" s="26"/>
      <c r="J8" s="30"/>
      <c r="K8" s="25"/>
      <c r="L8" s="25"/>
      <c r="M8" s="26"/>
      <c r="N8" s="30"/>
      <c r="O8" s="25"/>
      <c r="P8" s="25"/>
      <c r="Q8" s="26"/>
      <c r="R8" s="30"/>
      <c r="S8" s="25"/>
      <c r="T8" s="25"/>
      <c r="U8" s="26"/>
      <c r="V8" s="30"/>
      <c r="W8" s="25"/>
      <c r="X8" s="25"/>
      <c r="Y8" s="26"/>
      <c r="Z8" s="30"/>
      <c r="AA8" s="25"/>
      <c r="AB8" s="25"/>
      <c r="AC8" s="26"/>
      <c r="AD8" s="30"/>
      <c r="AE8" s="25"/>
      <c r="AF8" s="25"/>
      <c r="AG8" s="26"/>
      <c r="AH8" s="30"/>
      <c r="AI8" s="25"/>
      <c r="AJ8" s="25"/>
      <c r="AK8" s="26"/>
      <c r="AL8" s="30"/>
      <c r="AM8" s="25"/>
      <c r="AN8" s="25"/>
      <c r="AO8" s="26"/>
      <c r="AP8" s="30"/>
      <c r="AQ8" s="25"/>
      <c r="AR8" s="25"/>
      <c r="AS8" s="26"/>
      <c r="AT8" s="30"/>
      <c r="AW8" s="26"/>
      <c r="AX8" s="30"/>
    </row>
    <row r="9" spans="1:51">
      <c r="B9" t="s">
        <v>49</v>
      </c>
      <c r="C9" s="49">
        <v>274.63810599999999</v>
      </c>
      <c r="D9" s="49">
        <v>47.847583999999998</v>
      </c>
      <c r="E9" s="32">
        <v>226.8</v>
      </c>
      <c r="F9" s="32">
        <v>63.8</v>
      </c>
      <c r="G9" s="49">
        <v>163</v>
      </c>
      <c r="H9" s="49">
        <v>94.668199999999999</v>
      </c>
      <c r="I9" s="32">
        <v>68.312328650000197</v>
      </c>
      <c r="J9" s="32">
        <v>68.312328650000197</v>
      </c>
      <c r="K9" s="31">
        <v>317.73800695</v>
      </c>
      <c r="L9" s="31">
        <v>54.562269690000797</v>
      </c>
      <c r="M9" s="32">
        <v>263.17573725999898</v>
      </c>
      <c r="N9" s="32">
        <v>76.154430659999605</v>
      </c>
      <c r="O9" s="31">
        <v>187.0213066</v>
      </c>
      <c r="P9" s="31">
        <v>84.142734359999693</v>
      </c>
      <c r="Q9" s="32">
        <v>102.87857224</v>
      </c>
      <c r="R9" s="32">
        <v>102.87857224</v>
      </c>
      <c r="S9" s="31">
        <v>284.28787483999997</v>
      </c>
      <c r="T9" s="31">
        <v>66.112683459999701</v>
      </c>
      <c r="U9" s="32">
        <v>218.17519138</v>
      </c>
      <c r="V9" s="32">
        <v>74.718010229999905</v>
      </c>
      <c r="W9" s="31">
        <v>143.45699999999999</v>
      </c>
      <c r="X9" s="31">
        <v>65.372</v>
      </c>
      <c r="Y9" s="32">
        <v>78.084999999999994</v>
      </c>
      <c r="Z9" s="32">
        <v>78.084999999999994</v>
      </c>
      <c r="AA9" s="31">
        <v>226.41</v>
      </c>
      <c r="AB9" s="31">
        <v>58.170999999999999</v>
      </c>
      <c r="AC9" s="32">
        <v>168.23902229999999</v>
      </c>
      <c r="AD9" s="32">
        <v>58.074417515</v>
      </c>
      <c r="AE9" s="31">
        <v>110.16460478499999</v>
      </c>
      <c r="AF9" s="31">
        <v>57.221227175000003</v>
      </c>
      <c r="AG9" s="32">
        <v>52.943377609999999</v>
      </c>
      <c r="AH9" s="32">
        <v>52.943377609999999</v>
      </c>
      <c r="AI9" s="31">
        <v>132.5062453075</v>
      </c>
      <c r="AJ9" s="31">
        <v>27.383373417499701</v>
      </c>
      <c r="AK9" s="32">
        <v>105.12287189</v>
      </c>
      <c r="AL9" s="32">
        <v>38.216016330000002</v>
      </c>
      <c r="AM9" s="31">
        <v>66.906855560000096</v>
      </c>
      <c r="AN9" s="31">
        <v>35.465628450000096</v>
      </c>
      <c r="AO9" s="32">
        <v>31.44122711</v>
      </c>
      <c r="AP9" s="32">
        <v>31.44122711</v>
      </c>
      <c r="AQ9" s="31">
        <v>126.8</v>
      </c>
      <c r="AR9" s="31">
        <v>33.299999999999997</v>
      </c>
      <c r="AS9" s="32">
        <v>93.5</v>
      </c>
      <c r="AT9" s="32">
        <v>45</v>
      </c>
      <c r="AU9" s="31">
        <v>48.518000000000001</v>
      </c>
      <c r="AV9" s="31">
        <v>64.763000000000005</v>
      </c>
      <c r="AW9" s="32">
        <v>-16.245000000000001</v>
      </c>
      <c r="AX9" s="32">
        <v>-16.245000000000001</v>
      </c>
      <c r="AY9" s="31">
        <v>182.15260000000001</v>
      </c>
    </row>
    <row r="10" spans="1:51">
      <c r="B10" t="s">
        <v>50</v>
      </c>
      <c r="C10" s="49">
        <v>0</v>
      </c>
      <c r="D10" s="49">
        <v>0</v>
      </c>
      <c r="E10" s="32">
        <v>0</v>
      </c>
      <c r="F10" s="32">
        <v>0</v>
      </c>
      <c r="G10" s="49">
        <v>0</v>
      </c>
      <c r="H10" s="49">
        <v>0</v>
      </c>
      <c r="I10" s="32">
        <v>0</v>
      </c>
      <c r="J10" s="32">
        <v>0</v>
      </c>
      <c r="K10" s="31">
        <v>2.32738888</v>
      </c>
      <c r="L10" s="31">
        <v>0</v>
      </c>
      <c r="M10" s="32">
        <v>2.32738888</v>
      </c>
      <c r="N10" s="32">
        <v>0.25086111</v>
      </c>
      <c r="O10" s="31">
        <v>2.32738888</v>
      </c>
      <c r="P10" s="31">
        <v>0.25086111</v>
      </c>
      <c r="Q10" s="32">
        <v>2.0765277700000002</v>
      </c>
      <c r="R10" s="32">
        <v>2.0765277700000002</v>
      </c>
      <c r="S10" s="31">
        <v>7.5989722100000003</v>
      </c>
      <c r="T10" s="31">
        <v>2.0991666599999999</v>
      </c>
      <c r="U10" s="32">
        <v>5.4998055499999996</v>
      </c>
      <c r="V10" s="32">
        <v>2.00875</v>
      </c>
      <c r="W10" s="31">
        <v>3.4910000000000001</v>
      </c>
      <c r="X10" s="31">
        <v>1.806</v>
      </c>
      <c r="Y10" s="32">
        <v>1.6850000000000001</v>
      </c>
      <c r="Z10" s="32">
        <v>1.6850000000000001</v>
      </c>
      <c r="AA10" s="31">
        <v>5.2759999999999998</v>
      </c>
      <c r="AB10" s="31">
        <v>1.64</v>
      </c>
      <c r="AC10" s="32">
        <v>3.6367224999999999</v>
      </c>
      <c r="AD10" s="32">
        <v>1.3199445000000001</v>
      </c>
      <c r="AE10" s="31">
        <v>2.3167779999999998</v>
      </c>
      <c r="AF10" s="31">
        <v>1.1961979999999999</v>
      </c>
      <c r="AG10" s="32">
        <v>1.1205799999999999</v>
      </c>
      <c r="AH10" s="32">
        <v>1.1205799999999999</v>
      </c>
      <c r="AI10" s="31">
        <v>3.9659719999999998</v>
      </c>
      <c r="AJ10" s="31">
        <v>1.0457777699999999</v>
      </c>
      <c r="AK10" s="32">
        <v>2.9201944399999999</v>
      </c>
      <c r="AL10" s="32">
        <v>0.95913844000000004</v>
      </c>
      <c r="AM10" s="31">
        <v>1.9610559999999999</v>
      </c>
      <c r="AN10" s="31">
        <v>0.97655599999999998</v>
      </c>
      <c r="AO10" s="32">
        <v>0.96599999999999997</v>
      </c>
      <c r="AP10" s="32">
        <v>0.96599999999999997</v>
      </c>
      <c r="AQ10" s="31">
        <v>4.47</v>
      </c>
      <c r="AR10" s="31">
        <v>0.96699999999999997</v>
      </c>
      <c r="AS10" s="32">
        <v>3.5010000000000003</v>
      </c>
      <c r="AT10" s="32">
        <v>0.995</v>
      </c>
      <c r="AU10" s="31">
        <v>2.5060000000000002</v>
      </c>
      <c r="AV10" s="31">
        <v>1.149</v>
      </c>
      <c r="AW10" s="32">
        <v>1.357</v>
      </c>
      <c r="AX10" s="32">
        <v>1.357</v>
      </c>
      <c r="AY10" s="31">
        <v>5.8508925000000005</v>
      </c>
    </row>
    <row r="11" spans="1:51">
      <c r="B11" t="s">
        <v>51</v>
      </c>
      <c r="C11" s="49">
        <v>274.63810599999999</v>
      </c>
      <c r="D11" s="49">
        <v>47.847583999999998</v>
      </c>
      <c r="E11" s="32">
        <v>226.8</v>
      </c>
      <c r="F11" s="32">
        <v>63.8</v>
      </c>
      <c r="G11" s="49">
        <v>163</v>
      </c>
      <c r="H11" s="49">
        <v>94.668199999999999</v>
      </c>
      <c r="I11" s="32">
        <v>68.312328650000197</v>
      </c>
      <c r="J11" s="32">
        <v>68.312328650000197</v>
      </c>
      <c r="K11" s="31">
        <v>315.41061807</v>
      </c>
      <c r="L11" s="31">
        <v>54.562269690000797</v>
      </c>
      <c r="M11" s="32">
        <v>260.84834837999898</v>
      </c>
      <c r="N11" s="32">
        <v>75.903569549999602</v>
      </c>
      <c r="O11" s="31">
        <f t="shared" ref="O11:P11" si="0">O9-O10</f>
        <v>184.69391772</v>
      </c>
      <c r="P11" s="31">
        <f t="shared" si="0"/>
        <v>83.891873249999691</v>
      </c>
      <c r="Q11" s="32">
        <v>100.80204447</v>
      </c>
      <c r="R11" s="32">
        <v>100.80204447</v>
      </c>
      <c r="S11" s="31">
        <v>276.68890262999997</v>
      </c>
      <c r="T11" s="31">
        <v>64.013516799999707</v>
      </c>
      <c r="U11" s="32">
        <v>212.67538583000001</v>
      </c>
      <c r="V11" s="32">
        <v>72.709260229999899</v>
      </c>
      <c r="W11" s="31">
        <v>139.96599999999998</v>
      </c>
      <c r="X11" s="31">
        <v>63.566000000000003</v>
      </c>
      <c r="Y11" s="32">
        <v>76.399999999999991</v>
      </c>
      <c r="Z11" s="32">
        <v>76.399999999999991</v>
      </c>
      <c r="AA11" s="31">
        <v>221.13399999999999</v>
      </c>
      <c r="AB11" s="31">
        <v>56.530999999999999</v>
      </c>
      <c r="AC11" s="32">
        <v>164.6022998</v>
      </c>
      <c r="AD11" s="32">
        <v>56.754473015000002</v>
      </c>
      <c r="AE11" s="31">
        <v>107.847826785</v>
      </c>
      <c r="AF11" s="31">
        <v>56.025029175</v>
      </c>
      <c r="AG11" s="32">
        <v>51.822797610000002</v>
      </c>
      <c r="AH11" s="32">
        <v>51.822797610000002</v>
      </c>
      <c r="AI11" s="31">
        <v>128.5402733075</v>
      </c>
      <c r="AJ11" s="31">
        <v>26.3375956474997</v>
      </c>
      <c r="AK11" s="32">
        <v>102.20267745</v>
      </c>
      <c r="AL11" s="32">
        <v>37.256877890000005</v>
      </c>
      <c r="AM11" s="31">
        <v>64.945799560000097</v>
      </c>
      <c r="AN11" s="31">
        <v>34.489072450000094</v>
      </c>
      <c r="AO11" s="32">
        <v>30.475227109999999</v>
      </c>
      <c r="AP11" s="32">
        <v>30.475227109999999</v>
      </c>
      <c r="AQ11" s="31">
        <v>122.33</v>
      </c>
      <c r="AR11" s="31">
        <v>32.332999999999998</v>
      </c>
      <c r="AS11" s="32">
        <v>89.998999999999995</v>
      </c>
      <c r="AT11" s="32">
        <v>44.005000000000003</v>
      </c>
      <c r="AU11" s="31">
        <v>46.012</v>
      </c>
      <c r="AV11" s="31">
        <v>63.614000000000004</v>
      </c>
      <c r="AW11" s="32">
        <v>-17.602</v>
      </c>
      <c r="AX11" s="32">
        <v>-17.602</v>
      </c>
      <c r="AY11" s="31">
        <v>176.30170750000002</v>
      </c>
    </row>
    <row r="12" spans="1:51">
      <c r="C12" s="49"/>
      <c r="D12" s="49"/>
      <c r="E12" s="32"/>
      <c r="F12" s="32"/>
      <c r="G12" s="49"/>
      <c r="H12" s="49"/>
      <c r="I12" s="32"/>
      <c r="J12" s="32"/>
      <c r="K12" s="31"/>
      <c r="L12" s="31"/>
      <c r="M12" s="32"/>
      <c r="N12" s="32"/>
      <c r="O12" s="31"/>
      <c r="P12" s="31"/>
      <c r="Q12" s="32"/>
      <c r="R12" s="32"/>
      <c r="S12" s="31"/>
      <c r="T12" s="31"/>
      <c r="U12" s="32"/>
      <c r="V12" s="32"/>
      <c r="W12" s="31"/>
      <c r="X12" s="31"/>
      <c r="Y12" s="32"/>
      <c r="Z12" s="32"/>
      <c r="AA12" s="31"/>
      <c r="AB12" s="31"/>
      <c r="AC12" s="32"/>
      <c r="AD12" s="32"/>
      <c r="AE12" s="31"/>
      <c r="AF12" s="31"/>
      <c r="AG12" s="32"/>
      <c r="AH12" s="32"/>
      <c r="AI12" s="31"/>
      <c r="AJ12" s="31"/>
      <c r="AK12" s="32"/>
      <c r="AL12" s="32"/>
      <c r="AM12" s="31"/>
      <c r="AN12" s="31"/>
      <c r="AO12" s="32"/>
      <c r="AP12" s="32"/>
      <c r="AQ12" s="31"/>
      <c r="AR12" s="31"/>
      <c r="AS12" s="32"/>
      <c r="AT12" s="32"/>
      <c r="AU12" s="31"/>
      <c r="AV12" s="31"/>
      <c r="AW12" s="32"/>
      <c r="AX12" s="32"/>
      <c r="AY12" s="31"/>
    </row>
    <row r="13" spans="1:51">
      <c r="B13" t="s">
        <v>52</v>
      </c>
      <c r="C13" s="49">
        <v>274.53402999999997</v>
      </c>
      <c r="D13" s="49">
        <v>47.743512000000003</v>
      </c>
      <c r="E13" s="32">
        <v>226.8</v>
      </c>
      <c r="F13" s="32">
        <v>63.8</v>
      </c>
      <c r="G13" s="49">
        <v>163</v>
      </c>
      <c r="H13" s="49">
        <v>94.668199999999999</v>
      </c>
      <c r="I13" s="32">
        <v>68.312328650000197</v>
      </c>
      <c r="J13" s="32">
        <v>68.312328650000197</v>
      </c>
      <c r="K13" s="31">
        <v>317.73800695</v>
      </c>
      <c r="L13" s="31">
        <v>54.562269690000797</v>
      </c>
      <c r="M13" s="32">
        <v>263.17573725999898</v>
      </c>
      <c r="N13" s="32">
        <v>76.154430659999605</v>
      </c>
      <c r="O13" s="31">
        <v>187.0213066</v>
      </c>
      <c r="P13" s="31">
        <v>84.142734359999693</v>
      </c>
      <c r="Q13" s="32">
        <v>102.87857224</v>
      </c>
      <c r="R13" s="32">
        <v>102.87857224</v>
      </c>
      <c r="S13" s="31">
        <v>283.85846384000001</v>
      </c>
      <c r="T13" s="31">
        <v>65.683272459999699</v>
      </c>
      <c r="U13" s="32">
        <v>218.17519138</v>
      </c>
      <c r="V13" s="32">
        <v>74.718010229999905</v>
      </c>
      <c r="W13" s="31">
        <v>143.45699999999999</v>
      </c>
      <c r="X13" s="31">
        <v>65.372</v>
      </c>
      <c r="Y13" s="32">
        <v>78.084999999999994</v>
      </c>
      <c r="Z13" s="32">
        <v>78.084999999999994</v>
      </c>
      <c r="AA13" s="31">
        <v>227.99600000000001</v>
      </c>
      <c r="AB13" s="31">
        <v>59.756999999999998</v>
      </c>
      <c r="AC13" s="32">
        <v>168.23902229999999</v>
      </c>
      <c r="AD13" s="32">
        <v>58.074417515</v>
      </c>
      <c r="AE13" s="31">
        <v>110.16460478499999</v>
      </c>
      <c r="AF13" s="31">
        <v>57.221227175000003</v>
      </c>
      <c r="AG13" s="32">
        <v>52.943377609999999</v>
      </c>
      <c r="AH13" s="32">
        <v>52.943377609999999</v>
      </c>
      <c r="AI13" s="31">
        <v>132.5062453075</v>
      </c>
      <c r="AJ13" s="31">
        <v>27.383373417499701</v>
      </c>
      <c r="AK13" s="32">
        <v>105.12287189</v>
      </c>
      <c r="AL13" s="32">
        <v>38.216016330000002</v>
      </c>
      <c r="AM13" s="31">
        <v>66.906855560000096</v>
      </c>
      <c r="AN13" s="31">
        <v>35.465628450000096</v>
      </c>
      <c r="AO13" s="32">
        <v>31.44122711</v>
      </c>
      <c r="AP13" s="32">
        <v>31.44122711</v>
      </c>
      <c r="AQ13" s="31">
        <v>126.2</v>
      </c>
      <c r="AR13" s="31">
        <v>32.700000000000003</v>
      </c>
      <c r="AS13" s="32">
        <v>93.5</v>
      </c>
      <c r="AT13" s="32">
        <v>45</v>
      </c>
      <c r="AU13" s="31">
        <v>48.5</v>
      </c>
      <c r="AV13" s="31">
        <v>64.8</v>
      </c>
      <c r="AW13" s="32">
        <v>-16.245000000000001</v>
      </c>
      <c r="AX13" s="32">
        <v>-16.245000000000001</v>
      </c>
      <c r="AY13" s="31">
        <v>181.767</v>
      </c>
    </row>
    <row r="14" spans="1:51">
      <c r="B14" t="s">
        <v>53</v>
      </c>
      <c r="C14" s="49">
        <v>0</v>
      </c>
      <c r="D14" s="49">
        <v>0</v>
      </c>
      <c r="E14" s="32">
        <v>0</v>
      </c>
      <c r="F14" s="32">
        <v>0</v>
      </c>
      <c r="G14" s="49">
        <v>0</v>
      </c>
      <c r="H14" s="49">
        <v>0</v>
      </c>
      <c r="I14" s="32">
        <v>0</v>
      </c>
      <c r="J14" s="32">
        <v>0</v>
      </c>
      <c r="K14" s="31">
        <v>2.32738888</v>
      </c>
      <c r="L14" s="31">
        <v>0</v>
      </c>
      <c r="M14" s="32">
        <v>2.32738888</v>
      </c>
      <c r="N14" s="32">
        <v>0</v>
      </c>
      <c r="O14" s="31">
        <v>2.32738888</v>
      </c>
      <c r="P14" s="31">
        <v>0.25086111</v>
      </c>
      <c r="Q14" s="32">
        <v>2.0765277700000002</v>
      </c>
      <c r="R14" s="32">
        <v>2.0765277700000002</v>
      </c>
      <c r="S14" s="31">
        <v>7.5989722100000003</v>
      </c>
      <c r="T14" s="31">
        <v>2.0991666599999999</v>
      </c>
      <c r="U14" s="32">
        <v>5.4998055499999996</v>
      </c>
      <c r="V14" s="32">
        <v>2.00875</v>
      </c>
      <c r="W14" s="31">
        <v>3.4910000000000001</v>
      </c>
      <c r="X14" s="31">
        <v>1.806</v>
      </c>
      <c r="Y14" s="32">
        <v>1.6850000000000001</v>
      </c>
      <c r="Z14" s="32">
        <v>1.6850000000000001</v>
      </c>
      <c r="AA14" s="31">
        <v>5.2759999999999998</v>
      </c>
      <c r="AB14" s="31">
        <v>1.64</v>
      </c>
      <c r="AC14" s="32">
        <v>3.6367224999999999</v>
      </c>
      <c r="AD14" s="32">
        <v>1.3199445000000001</v>
      </c>
      <c r="AE14" s="31">
        <v>2.3167779999999998</v>
      </c>
      <c r="AF14" s="31">
        <v>1.1961979999999999</v>
      </c>
      <c r="AG14" s="32">
        <v>1.1205799999999999</v>
      </c>
      <c r="AH14" s="32">
        <v>1.1205799999999999</v>
      </c>
      <c r="AI14" s="31">
        <v>3.9659719999999998</v>
      </c>
      <c r="AJ14" s="31">
        <v>1.0457777699999999</v>
      </c>
      <c r="AK14" s="32">
        <v>2.9201944399999999</v>
      </c>
      <c r="AL14" s="32">
        <v>0.95913844000000004</v>
      </c>
      <c r="AM14" s="31">
        <v>1.9610559999999999</v>
      </c>
      <c r="AN14" s="31">
        <v>0.97655599999999998</v>
      </c>
      <c r="AO14" s="32">
        <v>0.96599999999999997</v>
      </c>
      <c r="AP14" s="32">
        <v>0.96599999999999997</v>
      </c>
      <c r="AQ14" s="31">
        <v>4.47</v>
      </c>
      <c r="AR14" s="31">
        <v>0.96699999999999997</v>
      </c>
      <c r="AS14" s="32">
        <v>3.5010000000000003</v>
      </c>
      <c r="AT14" s="32">
        <v>0.995</v>
      </c>
      <c r="AU14" s="31">
        <v>2.5060000000000002</v>
      </c>
      <c r="AV14" s="31">
        <v>1.149</v>
      </c>
      <c r="AW14" s="32">
        <v>1.357</v>
      </c>
      <c r="AX14" s="32">
        <v>1.357</v>
      </c>
      <c r="AY14" s="31">
        <v>5.8508925000000005</v>
      </c>
    </row>
    <row r="15" spans="1:51">
      <c r="B15" t="s">
        <v>54</v>
      </c>
      <c r="C15" s="49">
        <v>274.53402999999997</v>
      </c>
      <c r="D15" s="49">
        <v>47.743512000000003</v>
      </c>
      <c r="E15" s="32">
        <v>226.8</v>
      </c>
      <c r="F15" s="32">
        <v>63.8</v>
      </c>
      <c r="G15" s="49">
        <v>163</v>
      </c>
      <c r="H15" s="49">
        <v>94.668199999999999</v>
      </c>
      <c r="I15" s="32">
        <v>68.312328650000197</v>
      </c>
      <c r="J15" s="32">
        <v>68.312328650000197</v>
      </c>
      <c r="K15" s="31">
        <v>315.41061807</v>
      </c>
      <c r="L15" s="31">
        <v>54.562269690000797</v>
      </c>
      <c r="M15" s="32">
        <v>260.84834837999898</v>
      </c>
      <c r="N15" s="32">
        <v>76.154430659999605</v>
      </c>
      <c r="O15" s="31">
        <f t="shared" ref="O15:P15" si="1">O13-O14</f>
        <v>184.69391772</v>
      </c>
      <c r="P15" s="31">
        <f t="shared" si="1"/>
        <v>83.891873249999691</v>
      </c>
      <c r="Q15" s="32">
        <v>100.80204447</v>
      </c>
      <c r="R15" s="32">
        <v>100.80204447</v>
      </c>
      <c r="S15" s="31">
        <v>276.25949163000001</v>
      </c>
      <c r="T15" s="31">
        <v>63.584105799999698</v>
      </c>
      <c r="U15" s="32">
        <v>212.67538583000001</v>
      </c>
      <c r="V15" s="32">
        <v>72.709260229999899</v>
      </c>
      <c r="W15" s="31">
        <v>139.96599999999998</v>
      </c>
      <c r="X15" s="31">
        <v>63.566000000000003</v>
      </c>
      <c r="Y15" s="32">
        <v>76.399999999999991</v>
      </c>
      <c r="Z15" s="32">
        <v>76.399999999999991</v>
      </c>
      <c r="AA15" s="31">
        <v>222.72</v>
      </c>
      <c r="AB15" s="31">
        <v>58.116999999999997</v>
      </c>
      <c r="AC15" s="32">
        <v>164.6022998</v>
      </c>
      <c r="AD15" s="32">
        <v>56.754473015000002</v>
      </c>
      <c r="AE15" s="31">
        <v>107.847826785</v>
      </c>
      <c r="AF15" s="31">
        <v>56.025029175</v>
      </c>
      <c r="AG15" s="32">
        <v>51.822797610000002</v>
      </c>
      <c r="AH15" s="32">
        <v>51.822797610000002</v>
      </c>
      <c r="AI15" s="31">
        <v>128.5402733075</v>
      </c>
      <c r="AJ15" s="31">
        <v>26.3375956474997</v>
      </c>
      <c r="AK15" s="32">
        <v>102.20267745</v>
      </c>
      <c r="AL15" s="32">
        <v>37.256877890000005</v>
      </c>
      <c r="AM15" s="31">
        <v>64.945799560000097</v>
      </c>
      <c r="AN15" s="31">
        <v>34.489072450000094</v>
      </c>
      <c r="AO15" s="32">
        <v>30.475227109999999</v>
      </c>
      <c r="AP15" s="32">
        <v>30.475227109999999</v>
      </c>
      <c r="AQ15" s="31">
        <v>121.73</v>
      </c>
      <c r="AR15" s="31">
        <v>31.733000000000004</v>
      </c>
      <c r="AS15" s="32">
        <v>89.998999999999995</v>
      </c>
      <c r="AT15" s="32">
        <v>44.005000000000003</v>
      </c>
      <c r="AU15" s="31">
        <v>45.994</v>
      </c>
      <c r="AV15" s="31">
        <v>63.650999999999996</v>
      </c>
      <c r="AW15" s="32">
        <v>-17.602</v>
      </c>
      <c r="AX15" s="32">
        <v>-17.602</v>
      </c>
      <c r="AY15" s="31">
        <v>175.91610750000001</v>
      </c>
    </row>
    <row r="16" spans="1:51">
      <c r="C16" s="49"/>
      <c r="D16" s="49"/>
      <c r="E16" s="32"/>
      <c r="F16" s="32"/>
      <c r="G16" s="49"/>
      <c r="H16" s="49"/>
      <c r="I16" s="32"/>
      <c r="J16" s="32"/>
      <c r="K16" s="31"/>
      <c r="L16" s="31"/>
      <c r="M16" s="32"/>
      <c r="N16" s="32"/>
      <c r="O16" s="31"/>
      <c r="P16" s="31"/>
      <c r="Q16" s="32"/>
      <c r="R16" s="32"/>
      <c r="S16" s="31"/>
      <c r="T16" s="31"/>
      <c r="U16" s="32"/>
      <c r="V16" s="32"/>
      <c r="W16" s="31"/>
      <c r="X16" s="31"/>
      <c r="Y16" s="32"/>
      <c r="Z16" s="32"/>
      <c r="AA16" s="31"/>
      <c r="AB16" s="31"/>
      <c r="AC16" s="32"/>
      <c r="AD16" s="32"/>
      <c r="AE16" s="31"/>
      <c r="AF16" s="31"/>
      <c r="AG16" s="32"/>
      <c r="AH16" s="32"/>
      <c r="AI16" s="31"/>
      <c r="AJ16" s="31"/>
      <c r="AK16" s="32"/>
      <c r="AL16" s="32"/>
      <c r="AM16" s="31"/>
      <c r="AN16" s="31"/>
      <c r="AO16" s="32"/>
      <c r="AP16" s="32"/>
      <c r="AQ16" s="31"/>
      <c r="AR16" s="31"/>
      <c r="AS16" s="32"/>
      <c r="AT16" s="32"/>
      <c r="AU16" s="31"/>
      <c r="AV16" s="31"/>
      <c r="AW16" s="32"/>
      <c r="AX16" s="32"/>
      <c r="AY16" s="31"/>
    </row>
    <row r="17" spans="1:51">
      <c r="C17" s="50"/>
      <c r="D17" s="50"/>
      <c r="E17" s="34"/>
      <c r="F17" s="34"/>
      <c r="G17" s="50"/>
      <c r="H17" s="50"/>
      <c r="I17" s="34"/>
      <c r="J17" s="34"/>
      <c r="K17" s="33"/>
      <c r="L17" s="33"/>
      <c r="M17" s="34"/>
      <c r="N17" s="34"/>
      <c r="O17" s="33"/>
      <c r="P17" s="33"/>
      <c r="Q17" s="34"/>
      <c r="R17" s="34"/>
      <c r="S17" s="33"/>
      <c r="T17" s="33"/>
      <c r="U17" s="34"/>
      <c r="V17" s="34"/>
      <c r="W17" s="33"/>
      <c r="X17" s="33"/>
      <c r="Y17" s="34"/>
      <c r="Z17" s="34"/>
      <c r="AA17" s="33"/>
      <c r="AB17" s="33"/>
      <c r="AC17" s="34"/>
      <c r="AD17" s="34"/>
      <c r="AE17" s="33"/>
      <c r="AF17" s="33"/>
      <c r="AG17" s="34"/>
      <c r="AH17" s="34"/>
      <c r="AI17" s="33"/>
      <c r="AJ17" s="33"/>
      <c r="AK17" s="34"/>
      <c r="AL17" s="34"/>
      <c r="AM17" s="33"/>
      <c r="AN17" s="33"/>
      <c r="AO17" s="34"/>
      <c r="AP17" s="34"/>
      <c r="AQ17" s="33"/>
      <c r="AR17" s="33"/>
      <c r="AS17" s="34"/>
      <c r="AT17" s="34"/>
      <c r="AU17" s="33"/>
      <c r="AV17" s="33"/>
      <c r="AW17" s="34"/>
      <c r="AX17" s="34"/>
      <c r="AY17" s="33"/>
    </row>
    <row r="18" spans="1:51">
      <c r="B18" t="s">
        <v>55</v>
      </c>
      <c r="C18" s="51">
        <v>3327.2343999999998</v>
      </c>
      <c r="D18" s="51">
        <v>3327.2343999999998</v>
      </c>
      <c r="E18" s="48">
        <v>3288.1</v>
      </c>
      <c r="F18" s="48">
        <v>3288.1</v>
      </c>
      <c r="G18" s="51">
        <v>3249.3</v>
      </c>
      <c r="H18" s="51">
        <v>3249.3</v>
      </c>
      <c r="I18" s="48">
        <v>3178.9868006400002</v>
      </c>
      <c r="J18" s="48">
        <v>3178.9868006400002</v>
      </c>
      <c r="K18" s="42">
        <v>3186.6802461000002</v>
      </c>
      <c r="L18" s="42">
        <v>3186.6802461000002</v>
      </c>
      <c r="M18" s="48">
        <v>3150.7799281299999</v>
      </c>
      <c r="N18" s="48">
        <v>3150.7799281299999</v>
      </c>
      <c r="O18" s="42">
        <v>3079.5621686200002</v>
      </c>
      <c r="P18" s="42">
        <v>3079.5621686200002</v>
      </c>
      <c r="Q18" s="48">
        <v>3118.0962468100001</v>
      </c>
      <c r="R18" s="48">
        <v>3118.0962468100001</v>
      </c>
      <c r="S18" s="42">
        <v>3095.3898190899999</v>
      </c>
      <c r="T18" s="42">
        <v>3095.3898190899999</v>
      </c>
      <c r="U18" s="48">
        <v>3038.5605784099998</v>
      </c>
      <c r="V18" s="48">
        <v>3038.5605784099998</v>
      </c>
      <c r="W18" s="42">
        <v>2966.7979999999998</v>
      </c>
      <c r="X18" s="42">
        <v>2966.7979999999998</v>
      </c>
      <c r="Y18" s="48">
        <v>2922.319</v>
      </c>
      <c r="Z18" s="48">
        <v>2922.319</v>
      </c>
      <c r="AA18" s="42">
        <v>2905.4243720099998</v>
      </c>
      <c r="AB18" s="42">
        <v>2905.4243720099998</v>
      </c>
      <c r="AC18" s="48">
        <v>2850.5851761899999</v>
      </c>
      <c r="AD18" s="48">
        <v>2850.5851761899999</v>
      </c>
      <c r="AE18" s="42">
        <v>2795.3524938850001</v>
      </c>
      <c r="AF18" s="42">
        <v>2795.3524938850001</v>
      </c>
      <c r="AG18" s="32">
        <v>2752.1980777099998</v>
      </c>
      <c r="AH18" s="32">
        <v>2752.1980777099998</v>
      </c>
      <c r="AI18" s="42">
        <v>2756.4741522075001</v>
      </c>
      <c r="AJ18" s="42">
        <v>2756.4741522075001</v>
      </c>
      <c r="AK18" s="32">
        <v>2731.8374849500001</v>
      </c>
      <c r="AL18" s="32">
        <v>2731.8374849500001</v>
      </c>
      <c r="AM18" s="42">
        <v>2695.3896626199999</v>
      </c>
      <c r="AN18" s="42">
        <v>2695.3896626199999</v>
      </c>
      <c r="AO18" s="32">
        <v>2673.9960000000001</v>
      </c>
      <c r="AP18" s="32">
        <v>2673.9960000000001</v>
      </c>
      <c r="AQ18" s="42">
        <v>2643.9</v>
      </c>
      <c r="AR18" s="42">
        <v>2643.9</v>
      </c>
      <c r="AS18" s="32">
        <v>2615.5</v>
      </c>
      <c r="AT18" s="32">
        <v>2615.5</v>
      </c>
      <c r="AU18" s="31">
        <v>2572</v>
      </c>
      <c r="AV18" s="31">
        <v>2572.0250000000001</v>
      </c>
      <c r="AW18" s="32">
        <v>2515.2060000000001</v>
      </c>
      <c r="AX18" s="32">
        <v>2515.2060000000001</v>
      </c>
      <c r="AY18" s="31">
        <v>2535.3969999999999</v>
      </c>
    </row>
    <row r="19" spans="1:51">
      <c r="B19" t="s">
        <v>56</v>
      </c>
      <c r="C19" s="41">
        <v>0</v>
      </c>
      <c r="D19" s="41">
        <v>0</v>
      </c>
      <c r="E19" s="48">
        <v>0</v>
      </c>
      <c r="F19" s="48">
        <v>0</v>
      </c>
      <c r="G19" s="41">
        <v>0</v>
      </c>
      <c r="H19" s="41">
        <v>0</v>
      </c>
      <c r="I19" s="48">
        <v>0</v>
      </c>
      <c r="J19" s="48">
        <v>0</v>
      </c>
      <c r="K19" s="42">
        <v>0</v>
      </c>
      <c r="L19" s="42">
        <v>0</v>
      </c>
      <c r="M19" s="48">
        <v>0</v>
      </c>
      <c r="N19" s="48">
        <v>0</v>
      </c>
      <c r="O19" s="42">
        <v>0</v>
      </c>
      <c r="P19" s="42"/>
      <c r="Q19" s="48">
        <v>101.82444443999999</v>
      </c>
      <c r="R19" s="48">
        <v>101.82444443999999</v>
      </c>
      <c r="S19" s="42">
        <v>101.85625</v>
      </c>
      <c r="T19" s="42">
        <v>101.85625</v>
      </c>
      <c r="U19" s="48">
        <v>101.78874999999999</v>
      </c>
      <c r="V19" s="48">
        <v>101.78874999999999</v>
      </c>
      <c r="W19" s="42">
        <v>101.6</v>
      </c>
      <c r="X19" s="42">
        <v>101.6</v>
      </c>
      <c r="Y19" s="48">
        <v>101.483</v>
      </c>
      <c r="Z19" s="48">
        <v>101.483</v>
      </c>
      <c r="AA19" s="42">
        <v>101.48050000000001</v>
      </c>
      <c r="AB19" s="42">
        <v>101.48050000000001</v>
      </c>
      <c r="AC19" s="32">
        <v>101.17449999999999</v>
      </c>
      <c r="AD19" s="32">
        <v>101.17449999999999</v>
      </c>
      <c r="AE19" s="42">
        <v>101.05777778</v>
      </c>
      <c r="AF19" s="42">
        <v>101.05777778</v>
      </c>
      <c r="AG19" s="32">
        <v>100.99408333</v>
      </c>
      <c r="AH19" s="32">
        <v>100.99408333</v>
      </c>
      <c r="AI19" s="42">
        <v>100.9315</v>
      </c>
      <c r="AJ19" s="42">
        <v>100.9315</v>
      </c>
      <c r="AK19" s="32">
        <v>100.8415</v>
      </c>
      <c r="AL19" s="32">
        <v>100.8415</v>
      </c>
      <c r="AM19" s="42">
        <v>100.85555556</v>
      </c>
      <c r="AN19" s="42">
        <v>100.85555556</v>
      </c>
      <c r="AO19" s="32">
        <v>100.869</v>
      </c>
      <c r="AP19" s="32">
        <v>100.869</v>
      </c>
      <c r="AQ19" s="42">
        <v>100.9</v>
      </c>
      <c r="AR19" s="42">
        <v>100.9</v>
      </c>
      <c r="AS19" s="32">
        <v>100.8</v>
      </c>
      <c r="AT19" s="32">
        <v>100.8</v>
      </c>
      <c r="AU19" s="31">
        <v>100.956</v>
      </c>
      <c r="AV19" s="31">
        <v>100.956</v>
      </c>
      <c r="AW19" s="32">
        <v>101.181</v>
      </c>
      <c r="AX19" s="32">
        <v>101.181</v>
      </c>
      <c r="AY19" s="31">
        <v>101.167</v>
      </c>
    </row>
    <row r="20" spans="1:51">
      <c r="B20" t="s">
        <v>57</v>
      </c>
      <c r="C20" s="41">
        <v>3327.2343999999998</v>
      </c>
      <c r="D20" s="41">
        <v>3327.2343999999998</v>
      </c>
      <c r="E20" s="48">
        <v>3288.1</v>
      </c>
      <c r="F20" s="48">
        <v>3288.1</v>
      </c>
      <c r="G20" s="41">
        <v>3249.3</v>
      </c>
      <c r="H20" s="41">
        <v>3249.3</v>
      </c>
      <c r="I20" s="48">
        <v>3178.9868006400002</v>
      </c>
      <c r="J20" s="48">
        <v>3178.9868006400002</v>
      </c>
      <c r="K20" s="42">
        <v>3186.6802461000002</v>
      </c>
      <c r="L20" s="42">
        <v>3186.6802461000002</v>
      </c>
      <c r="M20" s="48">
        <v>3150.7799281299999</v>
      </c>
      <c r="N20" s="48">
        <v>3150.7799281299999</v>
      </c>
      <c r="O20" s="42">
        <f t="shared" ref="O20:P20" si="2">O18-O19</f>
        <v>3079.5621686200002</v>
      </c>
      <c r="P20" s="42">
        <f t="shared" si="2"/>
        <v>3079.5621686200002</v>
      </c>
      <c r="Q20" s="48">
        <v>3016.2718023699999</v>
      </c>
      <c r="R20" s="48">
        <v>3016.2718023699999</v>
      </c>
      <c r="S20" s="42">
        <v>2993.5335690900001</v>
      </c>
      <c r="T20" s="42">
        <v>2993.5335690900001</v>
      </c>
      <c r="U20" s="48">
        <v>2936.7718284099997</v>
      </c>
      <c r="V20" s="48">
        <v>2936.7718284099997</v>
      </c>
      <c r="W20" s="42">
        <v>2865.1979999999999</v>
      </c>
      <c r="X20" s="42">
        <v>2865.1979999999999</v>
      </c>
      <c r="Y20" s="48">
        <v>2820.8359999999998</v>
      </c>
      <c r="Z20" s="48">
        <v>2820.8359999999998</v>
      </c>
      <c r="AA20" s="42">
        <v>2803.9438720099997</v>
      </c>
      <c r="AB20" s="42">
        <v>2803.9438720099997</v>
      </c>
      <c r="AC20" s="48">
        <v>2749.4106761899998</v>
      </c>
      <c r="AD20" s="48">
        <v>2749.4106761899998</v>
      </c>
      <c r="AE20" s="42">
        <v>2694.2947161050001</v>
      </c>
      <c r="AF20" s="42">
        <v>2694.2947161050001</v>
      </c>
      <c r="AG20" s="32">
        <v>2651.2039943799996</v>
      </c>
      <c r="AH20" s="32">
        <v>2651.2039943799996</v>
      </c>
      <c r="AI20" s="42">
        <v>2655.5426522074999</v>
      </c>
      <c r="AJ20" s="42">
        <v>2655.5426522074999</v>
      </c>
      <c r="AK20" s="32">
        <v>2630.9959849500001</v>
      </c>
      <c r="AL20" s="32">
        <v>2630.9959849500001</v>
      </c>
      <c r="AM20" s="42">
        <v>2594.5341070599998</v>
      </c>
      <c r="AN20" s="42">
        <v>2594.5341070599998</v>
      </c>
      <c r="AO20" s="32">
        <v>2573.127</v>
      </c>
      <c r="AP20" s="32">
        <v>2573.127</v>
      </c>
      <c r="AQ20" s="42">
        <v>2543</v>
      </c>
      <c r="AR20" s="42">
        <v>2543</v>
      </c>
      <c r="AS20" s="32">
        <v>2514.6999999999998</v>
      </c>
      <c r="AT20" s="32">
        <v>2514.6999999999998</v>
      </c>
      <c r="AU20" s="31">
        <v>2471.0439999999999</v>
      </c>
      <c r="AV20" s="31">
        <v>2471.069</v>
      </c>
      <c r="AW20" s="32">
        <v>2414.0250000000001</v>
      </c>
      <c r="AX20" s="32">
        <v>2414.0250000000001</v>
      </c>
      <c r="AY20" s="31">
        <v>2434.23</v>
      </c>
    </row>
    <row r="21" spans="1:51">
      <c r="E21" s="34"/>
      <c r="F21" s="34"/>
      <c r="I21" s="34"/>
      <c r="J21" s="34"/>
      <c r="K21" s="33"/>
      <c r="L21" s="33"/>
      <c r="M21" s="34"/>
      <c r="N21" s="34"/>
      <c r="O21" s="33"/>
      <c r="P21" s="33"/>
      <c r="Q21" s="34"/>
      <c r="R21" s="34"/>
      <c r="S21" s="33"/>
      <c r="T21" s="33"/>
      <c r="U21" s="34"/>
      <c r="V21" s="34"/>
      <c r="W21" s="33"/>
      <c r="X21" s="33"/>
      <c r="Y21" s="34"/>
      <c r="Z21" s="34"/>
      <c r="AA21" s="33"/>
      <c r="AB21" s="33"/>
      <c r="AC21" s="34"/>
      <c r="AD21" s="34"/>
      <c r="AE21" s="33"/>
      <c r="AF21" s="33"/>
      <c r="AG21" s="34"/>
      <c r="AH21" s="34"/>
      <c r="AI21" s="33"/>
      <c r="AJ21" s="33"/>
      <c r="AK21" s="34"/>
      <c r="AL21" s="34"/>
      <c r="AM21" s="33"/>
      <c r="AN21" s="33"/>
      <c r="AO21" s="34"/>
      <c r="AP21" s="34"/>
      <c r="AQ21" s="33"/>
      <c r="AR21" s="33"/>
      <c r="AS21" s="34"/>
      <c r="AT21" s="34"/>
      <c r="AU21" s="33"/>
      <c r="AV21" s="33"/>
      <c r="AW21" s="34"/>
      <c r="AX21" s="34"/>
      <c r="AY21" s="33"/>
    </row>
    <row r="22" spans="1:51">
      <c r="B22" t="s">
        <v>58</v>
      </c>
      <c r="C22" s="52">
        <v>3256.95732305</v>
      </c>
      <c r="D22" s="52">
        <v>3307.6671999999999</v>
      </c>
      <c r="E22" s="48">
        <v>3237.3901230500001</v>
      </c>
      <c r="F22" s="48">
        <v>3268.7</v>
      </c>
      <c r="G22" s="52">
        <v>3217.99012305</v>
      </c>
      <c r="H22" s="52">
        <v>3214.1434003200002</v>
      </c>
      <c r="I22" s="48">
        <v>3182.83352337</v>
      </c>
      <c r="J22" s="48">
        <v>3182.83352337</v>
      </c>
      <c r="K22" s="42">
        <v>3090.1069075949999</v>
      </c>
      <c r="L22" s="42">
        <v>3168.7300871150001</v>
      </c>
      <c r="M22" s="48">
        <v>3072.1567486100002</v>
      </c>
      <c r="N22" s="48">
        <v>3115.1710483750003</v>
      </c>
      <c r="O22" s="42">
        <f>(O20+S20)/2</f>
        <v>3036.5478688550002</v>
      </c>
      <c r="P22" s="42">
        <f>(P20+R20)/2</f>
        <v>3047.9169854950001</v>
      </c>
      <c r="Q22" s="48">
        <v>3004.90268573</v>
      </c>
      <c r="R22" s="48">
        <v>3004.90268573</v>
      </c>
      <c r="S22" s="42">
        <v>2907.1847845450002</v>
      </c>
      <c r="T22" s="42">
        <v>2965.1526987500001</v>
      </c>
      <c r="U22" s="48">
        <v>2870.3578502099999</v>
      </c>
      <c r="V22" s="48">
        <v>2900.9849142049998</v>
      </c>
      <c r="W22" s="42">
        <v>2834.5709360049996</v>
      </c>
      <c r="X22" s="42">
        <v>2843.0169999999998</v>
      </c>
      <c r="Y22" s="48">
        <v>2812.389936005</v>
      </c>
      <c r="Z22" s="48">
        <v>2812.389936005</v>
      </c>
      <c r="AA22" s="42">
        <v>2729.7432621087501</v>
      </c>
      <c r="AB22" s="42">
        <v>2776.6772740999995</v>
      </c>
      <c r="AC22" s="48">
        <v>2702.4766641987499</v>
      </c>
      <c r="AD22" s="48">
        <v>2721.8526961475</v>
      </c>
      <c r="AE22" s="42">
        <v>2674.91868415625</v>
      </c>
      <c r="AF22" s="42">
        <v>2672.7493552424999</v>
      </c>
      <c r="AG22" s="32">
        <v>2653.3733232937498</v>
      </c>
      <c r="AH22" s="32">
        <v>2653.3733232937498</v>
      </c>
      <c r="AI22" s="42">
        <v>2599.2713261037497</v>
      </c>
      <c r="AJ22" s="42">
        <v>2643.2693185787502</v>
      </c>
      <c r="AK22" s="32">
        <v>2586.997992475</v>
      </c>
      <c r="AL22" s="32">
        <v>2612.7650460049999</v>
      </c>
      <c r="AM22" s="42">
        <v>2568.7670535299999</v>
      </c>
      <c r="AN22" s="42">
        <v>2583.8305535299996</v>
      </c>
      <c r="AO22" s="32">
        <v>2558.0635000000002</v>
      </c>
      <c r="AP22" s="32">
        <v>2558.0635000000002</v>
      </c>
      <c r="AQ22" s="42">
        <v>2488.6149999999998</v>
      </c>
      <c r="AR22" s="42">
        <v>2528.85</v>
      </c>
      <c r="AS22" s="32">
        <v>2474.4650000000001</v>
      </c>
      <c r="AT22" s="32">
        <v>2492.8845000000001</v>
      </c>
      <c r="AU22" s="31">
        <v>2452.6369999999997</v>
      </c>
      <c r="AV22" s="31">
        <v>2442.547</v>
      </c>
      <c r="AW22" s="32">
        <v>2525.3015</v>
      </c>
      <c r="AX22" s="32">
        <v>2525.3015</v>
      </c>
      <c r="AY22" s="31">
        <v>2359.7484999999997</v>
      </c>
    </row>
    <row r="23" spans="1:51">
      <c r="E23" s="32"/>
      <c r="F23" s="32"/>
      <c r="I23" s="32"/>
      <c r="J23" s="32"/>
      <c r="K23" s="31"/>
      <c r="L23" s="31"/>
      <c r="M23" s="32"/>
      <c r="N23" s="32"/>
      <c r="O23" s="31"/>
      <c r="P23" s="31"/>
      <c r="Q23" s="32"/>
      <c r="R23" s="32"/>
      <c r="S23" s="31"/>
      <c r="T23" s="31"/>
      <c r="U23" s="32"/>
      <c r="V23" s="32"/>
      <c r="W23" s="31"/>
      <c r="X23" s="31"/>
      <c r="Y23" s="32"/>
      <c r="Z23" s="32"/>
      <c r="AA23" s="31"/>
      <c r="AB23" s="31"/>
      <c r="AC23" s="32"/>
      <c r="AD23" s="32"/>
      <c r="AE23" s="31"/>
      <c r="AF23" s="31"/>
      <c r="AG23" s="32"/>
      <c r="AH23" s="32"/>
      <c r="AI23" s="31"/>
      <c r="AJ23" s="31"/>
      <c r="AK23" s="32"/>
      <c r="AL23" s="32"/>
      <c r="AM23" s="31"/>
      <c r="AN23" s="31"/>
      <c r="AO23" s="32"/>
      <c r="AP23" s="32"/>
      <c r="AQ23" s="31"/>
      <c r="AR23" s="31"/>
      <c r="AS23" s="32"/>
      <c r="AT23" s="32"/>
      <c r="AU23" s="31"/>
      <c r="AV23" s="31"/>
      <c r="AW23" s="32"/>
      <c r="AX23" s="32"/>
      <c r="AY23" s="31"/>
    </row>
    <row r="24" spans="1:51">
      <c r="E24" s="32"/>
      <c r="F24" s="32"/>
      <c r="I24" s="32"/>
      <c r="J24" s="32"/>
      <c r="K24" s="31"/>
      <c r="L24" s="31"/>
      <c r="M24" s="32"/>
      <c r="N24" s="32"/>
      <c r="O24" s="31"/>
      <c r="P24" s="31"/>
      <c r="Q24" s="32"/>
      <c r="R24" s="32"/>
      <c r="S24" s="31"/>
      <c r="T24" s="31"/>
      <c r="U24" s="32"/>
      <c r="V24" s="32"/>
      <c r="W24" s="31"/>
      <c r="X24" s="31"/>
      <c r="Y24" s="32"/>
      <c r="Z24" s="32"/>
      <c r="AA24" s="31"/>
      <c r="AB24" s="31"/>
      <c r="AC24" s="32"/>
      <c r="AD24" s="32"/>
      <c r="AE24" s="31"/>
      <c r="AF24" s="31"/>
      <c r="AG24" s="32"/>
      <c r="AH24" s="32"/>
      <c r="AI24" s="31"/>
      <c r="AJ24" s="31"/>
      <c r="AK24" s="32"/>
      <c r="AL24" s="32"/>
      <c r="AM24" s="31"/>
      <c r="AN24" s="31"/>
      <c r="AO24" s="32"/>
      <c r="AP24" s="32"/>
      <c r="AQ24" s="31"/>
      <c r="AR24" s="31"/>
      <c r="AS24" s="32"/>
      <c r="AT24" s="32"/>
      <c r="AU24" s="31"/>
      <c r="AV24" s="31"/>
      <c r="AW24" s="32"/>
      <c r="AX24" s="32"/>
      <c r="AY24" s="31"/>
    </row>
    <row r="25" spans="1:51">
      <c r="A25" t="s">
        <v>59</v>
      </c>
      <c r="B25" t="s">
        <v>51</v>
      </c>
      <c r="C25" s="31">
        <v>274.63810599999999</v>
      </c>
      <c r="D25" s="31">
        <v>47.847583999999998</v>
      </c>
      <c r="E25" s="43">
        <v>226.8</v>
      </c>
      <c r="F25" s="43">
        <v>63.8</v>
      </c>
      <c r="G25" s="31">
        <v>163</v>
      </c>
      <c r="H25" s="31">
        <v>94.668199999999999</v>
      </c>
      <c r="I25" s="43">
        <v>68.312328650000197</v>
      </c>
      <c r="J25" s="43">
        <v>68.312328650000197</v>
      </c>
      <c r="K25" s="42">
        <v>315.41061807</v>
      </c>
      <c r="L25" s="42">
        <v>54.562269690000797</v>
      </c>
      <c r="M25" s="43">
        <v>260.84834837999898</v>
      </c>
      <c r="N25" s="43">
        <v>75.903569549999602</v>
      </c>
      <c r="O25" s="42">
        <f>O11</f>
        <v>184.69391772</v>
      </c>
      <c r="P25" s="42">
        <f t="shared" ref="P25" si="3">P11</f>
        <v>83.891873249999691</v>
      </c>
      <c r="Q25" s="43">
        <v>100.80204447</v>
      </c>
      <c r="R25" s="43">
        <v>100.80204447</v>
      </c>
      <c r="S25" s="42">
        <v>276.68890262999997</v>
      </c>
      <c r="T25" s="42">
        <v>64.013516799999707</v>
      </c>
      <c r="U25" s="43">
        <v>212.67538583000001</v>
      </c>
      <c r="V25" s="43">
        <v>72.709260229999899</v>
      </c>
      <c r="W25" s="42">
        <v>139.96599999999998</v>
      </c>
      <c r="X25" s="42">
        <v>63.566000000000003</v>
      </c>
      <c r="Y25" s="43">
        <v>76.399999999999991</v>
      </c>
      <c r="Z25" s="43">
        <v>76.399999999999991</v>
      </c>
      <c r="AA25" s="42">
        <v>221.13399999999999</v>
      </c>
      <c r="AB25" s="42">
        <v>56.530999999999999</v>
      </c>
      <c r="AC25" s="43">
        <v>164.6022998</v>
      </c>
      <c r="AD25" s="43">
        <v>56.754473015000002</v>
      </c>
      <c r="AE25" s="42">
        <v>107.847826785</v>
      </c>
      <c r="AF25" s="42">
        <v>56.025029175</v>
      </c>
      <c r="AG25" s="43">
        <v>51.822797610000002</v>
      </c>
      <c r="AH25" s="43">
        <v>51.822797610000002</v>
      </c>
      <c r="AI25" s="42">
        <v>128.5402733075</v>
      </c>
      <c r="AJ25" s="42">
        <v>26.3375956474997</v>
      </c>
      <c r="AK25" s="43">
        <v>102.20267745</v>
      </c>
      <c r="AL25" s="43">
        <v>37.256877890000005</v>
      </c>
      <c r="AM25" s="42">
        <v>64.945799560000097</v>
      </c>
      <c r="AN25" s="42">
        <v>34.489072450000094</v>
      </c>
      <c r="AO25" s="43">
        <v>30.475227109999999</v>
      </c>
      <c r="AP25" s="43">
        <v>30.475227109999999</v>
      </c>
      <c r="AQ25" s="42">
        <v>122.33</v>
      </c>
      <c r="AR25" s="42">
        <v>32.332999999999998</v>
      </c>
      <c r="AS25" s="43">
        <v>89.998999999999995</v>
      </c>
      <c r="AT25" s="43">
        <v>44.005000000000003</v>
      </c>
      <c r="AU25" s="42">
        <v>46.012</v>
      </c>
      <c r="AV25" s="42">
        <v>63.614000000000004</v>
      </c>
      <c r="AW25" s="43">
        <v>-17.602</v>
      </c>
      <c r="AX25" s="43">
        <v>-17.602</v>
      </c>
      <c r="AY25" s="42">
        <v>176.30170750000002</v>
      </c>
    </row>
    <row r="26" spans="1:51">
      <c r="B26" t="s">
        <v>58</v>
      </c>
      <c r="C26" s="52">
        <v>3256.95732305</v>
      </c>
      <c r="D26" s="52">
        <v>3307.6671999999999</v>
      </c>
      <c r="E26" s="36">
        <v>3237.3901230500001</v>
      </c>
      <c r="F26" s="36">
        <v>3268.7</v>
      </c>
      <c r="G26" s="52">
        <v>3217.99012305</v>
      </c>
      <c r="H26" s="52">
        <v>3214.1434003200002</v>
      </c>
      <c r="I26" s="36">
        <v>3182.83352337</v>
      </c>
      <c r="J26" s="36">
        <v>3182.83352337</v>
      </c>
      <c r="K26" s="35">
        <v>3090.1069075949999</v>
      </c>
      <c r="L26" s="35">
        <v>3168.7300871150001</v>
      </c>
      <c r="M26" s="36">
        <v>3072.1567486100002</v>
      </c>
      <c r="N26" s="36">
        <v>3115.1710483750003</v>
      </c>
      <c r="O26" s="35">
        <f>O22</f>
        <v>3036.5478688550002</v>
      </c>
      <c r="P26" s="35">
        <f t="shared" ref="P26" si="4">P22</f>
        <v>3047.9169854950001</v>
      </c>
      <c r="Q26" s="36">
        <v>3004.90268573</v>
      </c>
      <c r="R26" s="36">
        <v>3004.90268573</v>
      </c>
      <c r="S26" s="35">
        <v>2907.1847845450002</v>
      </c>
      <c r="T26" s="35">
        <v>2965.1526987500001</v>
      </c>
      <c r="U26" s="36">
        <v>2870.3578502099999</v>
      </c>
      <c r="V26" s="36">
        <v>2900.9849142049998</v>
      </c>
      <c r="W26" s="35">
        <v>2834.5709360049996</v>
      </c>
      <c r="X26" s="35">
        <v>2843.0169999999998</v>
      </c>
      <c r="Y26" s="36">
        <v>2812.389936005</v>
      </c>
      <c r="Z26" s="36">
        <v>2812.389936005</v>
      </c>
      <c r="AA26" s="35">
        <v>2729.7432621087501</v>
      </c>
      <c r="AB26" s="35">
        <v>2776.6772740999995</v>
      </c>
      <c r="AC26" s="36">
        <v>2702.4766641987499</v>
      </c>
      <c r="AD26" s="36">
        <v>2721.8526961475</v>
      </c>
      <c r="AE26" s="35">
        <v>2674.91868415625</v>
      </c>
      <c r="AF26" s="35">
        <v>2672.7493552424999</v>
      </c>
      <c r="AG26" s="36">
        <v>2653.3733232937498</v>
      </c>
      <c r="AH26" s="36">
        <v>2653.3733232937498</v>
      </c>
      <c r="AI26" s="35">
        <v>2599.2713261037497</v>
      </c>
      <c r="AJ26" s="35">
        <v>2643.2693185787502</v>
      </c>
      <c r="AK26" s="36">
        <v>2586.997992475</v>
      </c>
      <c r="AL26" s="36">
        <v>2612.7650460049999</v>
      </c>
      <c r="AM26" s="35">
        <v>2568.7670535299999</v>
      </c>
      <c r="AN26" s="35">
        <v>2583.8305535299996</v>
      </c>
      <c r="AO26" s="36">
        <v>2558.0635000000002</v>
      </c>
      <c r="AP26" s="36">
        <v>2558.0635000000002</v>
      </c>
      <c r="AQ26" s="35">
        <v>2488.6149999999998</v>
      </c>
      <c r="AR26" s="35">
        <v>2528.85</v>
      </c>
      <c r="AS26" s="36">
        <v>2474.4650000000001</v>
      </c>
      <c r="AT26" s="36">
        <v>2492.8845000000001</v>
      </c>
      <c r="AU26" s="35">
        <v>2452.6369999999997</v>
      </c>
      <c r="AV26" s="35">
        <v>2442.547</v>
      </c>
      <c r="AW26" s="36">
        <v>2525.3015</v>
      </c>
      <c r="AX26" s="36">
        <v>2525.3015</v>
      </c>
      <c r="AY26" s="35">
        <v>2359.7484999999997</v>
      </c>
    </row>
    <row r="27" spans="1:51" ht="13.5" thickBot="1">
      <c r="A27" s="37"/>
      <c r="B27" s="38" t="s">
        <v>60</v>
      </c>
      <c r="C27" s="39">
        <v>8.4323520009409653E-2</v>
      </c>
      <c r="D27" s="39">
        <v>5.7390927568424101E-2</v>
      </c>
      <c r="E27" s="39">
        <v>9.3665192548709697E-2</v>
      </c>
      <c r="F27" s="39">
        <v>7.7437380370603395E-2</v>
      </c>
      <c r="G27" s="39">
        <v>0.10242486687073966</v>
      </c>
      <c r="H27" s="39">
        <v>0.11846186444024619</v>
      </c>
      <c r="I27" s="39">
        <v>8.7281809684219502E-2</v>
      </c>
      <c r="J27" s="39">
        <v>8.7281809684219502E-2</v>
      </c>
      <c r="K27" s="39">
        <v>0.10179221943806802</v>
      </c>
      <c r="L27" s="39">
        <v>6.850155630012067E-2</v>
      </c>
      <c r="M27" s="39">
        <v>0.11341623942591918</v>
      </c>
      <c r="N27" s="39">
        <v>9.6933425456236871E-2</v>
      </c>
      <c r="O27" s="39">
        <f>(O25/O7*365)/O26</f>
        <v>0.12198149121402888</v>
      </c>
      <c r="P27" s="39">
        <f>(P25/P7*366)/P26</f>
        <v>0.11070225076332486</v>
      </c>
      <c r="Q27" s="39">
        <v>0.13455207537150993</v>
      </c>
      <c r="R27" s="39">
        <v>0.13455207537150993</v>
      </c>
      <c r="S27" s="39">
        <v>9.5174171281067782E-2</v>
      </c>
      <c r="T27" s="39">
        <v>8.5650452342675418E-2</v>
      </c>
      <c r="U27" s="39">
        <v>9.9062983315195169E-2</v>
      </c>
      <c r="V27" s="39">
        <v>9.9437292958525242E-2</v>
      </c>
      <c r="W27" s="39">
        <v>9.9574815668871594E-2</v>
      </c>
      <c r="X27" s="39">
        <v>8.9680268346101183E-2</v>
      </c>
      <c r="Y27" s="39">
        <v>0.11017122500608094</v>
      </c>
      <c r="Z27" s="39">
        <v>0.11017122500608094</v>
      </c>
      <c r="AA27" s="39">
        <v>8.100908355358373E-2</v>
      </c>
      <c r="AB27" s="39">
        <v>8.0773015977804868E-2</v>
      </c>
      <c r="AC27" s="39">
        <v>8.1433699246769131E-2</v>
      </c>
      <c r="AD27" s="39">
        <v>8.272571217437856E-2</v>
      </c>
      <c r="AE27" s="39">
        <v>8.1304597369185494E-2</v>
      </c>
      <c r="AF27" s="39">
        <v>8.4076636636537583E-2</v>
      </c>
      <c r="AG27" s="39">
        <v>7.9208693668018443E-2</v>
      </c>
      <c r="AH27" s="39">
        <v>7.9208693668018443E-2</v>
      </c>
      <c r="AI27" s="39">
        <v>4.9452426153670931E-2</v>
      </c>
      <c r="AJ27" s="39">
        <v>3.9531177248901421E-2</v>
      </c>
      <c r="AK27" s="39">
        <v>5.2819757023135225E-2</v>
      </c>
      <c r="AL27" s="39">
        <v>5.6573251235867893E-2</v>
      </c>
      <c r="AM27" s="39">
        <v>5.0984790020756447E-2</v>
      </c>
      <c r="AN27" s="39">
        <v>5.3538840001393327E-2</v>
      </c>
      <c r="AO27" s="39">
        <v>4.831544510633836E-2</v>
      </c>
      <c r="AP27" s="39">
        <v>4.831544510633836E-2</v>
      </c>
      <c r="AQ27" s="39">
        <v>4.9155855767163664E-2</v>
      </c>
      <c r="AR27" s="39">
        <v>5.0864665241375402E-2</v>
      </c>
      <c r="AS27" s="39">
        <v>4.85832866238829E-2</v>
      </c>
      <c r="AT27" s="39">
        <v>7.0225222855377939E-2</v>
      </c>
      <c r="AU27" s="39">
        <v>3.772658831030698E-2</v>
      </c>
      <c r="AV27" s="39">
        <v>0.10474889936206343</v>
      </c>
      <c r="AW27" s="39">
        <v>-2.8034219732913927E-2</v>
      </c>
      <c r="AX27" s="39">
        <v>-2.8034219732913927E-2</v>
      </c>
      <c r="AY27" s="39">
        <v>7.491676586581679E-2</v>
      </c>
    </row>
    <row r="28" spans="1:51">
      <c r="E28" s="32"/>
      <c r="F28" s="32"/>
      <c r="I28" s="32"/>
      <c r="J28" s="32"/>
      <c r="K28" s="31"/>
      <c r="L28" s="31"/>
      <c r="M28" s="32"/>
      <c r="N28" s="32"/>
      <c r="O28" s="31"/>
      <c r="P28" s="31"/>
      <c r="Q28" s="32"/>
      <c r="R28" s="32"/>
      <c r="S28" s="31"/>
      <c r="T28" s="31"/>
      <c r="U28" s="32"/>
      <c r="V28" s="32"/>
      <c r="W28" s="31"/>
      <c r="X28" s="31"/>
      <c r="Y28" s="32"/>
      <c r="Z28" s="32"/>
      <c r="AA28" s="31"/>
      <c r="AB28" s="31"/>
      <c r="AC28" s="32"/>
      <c r="AD28" s="32"/>
      <c r="AE28" s="31"/>
      <c r="AF28" s="31"/>
      <c r="AG28" s="32"/>
      <c r="AH28" s="32"/>
      <c r="AI28" s="31"/>
      <c r="AJ28" s="31"/>
      <c r="AK28" s="32"/>
      <c r="AL28" s="32"/>
      <c r="AM28" s="31"/>
      <c r="AN28" s="31"/>
      <c r="AO28" s="32"/>
      <c r="AP28" s="32"/>
      <c r="AQ28" s="31"/>
      <c r="AR28" s="31"/>
      <c r="AS28" s="32"/>
      <c r="AT28" s="32"/>
      <c r="AU28" s="31"/>
      <c r="AV28" s="31"/>
      <c r="AW28" s="32"/>
      <c r="AX28" s="32"/>
      <c r="AY28" s="31"/>
    </row>
    <row r="29" spans="1:51">
      <c r="A29" t="s">
        <v>61</v>
      </c>
      <c r="B29" t="s">
        <v>54</v>
      </c>
      <c r="C29" s="31">
        <v>274.53402999999997</v>
      </c>
      <c r="D29" s="31">
        <v>47.743512000000003</v>
      </c>
      <c r="E29" s="43">
        <v>226.8</v>
      </c>
      <c r="F29" s="43">
        <v>63.8</v>
      </c>
      <c r="G29" s="31">
        <v>163</v>
      </c>
      <c r="H29" s="31">
        <v>94.668199999999999</v>
      </c>
      <c r="I29" s="43">
        <v>68.312328650000197</v>
      </c>
      <c r="J29" s="43">
        <v>68.312328650000197</v>
      </c>
      <c r="K29" s="42">
        <v>315.41061807</v>
      </c>
      <c r="L29" s="42">
        <v>54.562269690000797</v>
      </c>
      <c r="M29" s="43">
        <v>260.84834837999898</v>
      </c>
      <c r="N29" s="43">
        <v>76.154430659999605</v>
      </c>
      <c r="O29" s="42">
        <f>O15</f>
        <v>184.69391772</v>
      </c>
      <c r="P29" s="42">
        <f t="shared" ref="P29" si="5">P15</f>
        <v>83.891873249999691</v>
      </c>
      <c r="Q29" s="43">
        <v>100.80204447</v>
      </c>
      <c r="R29" s="43">
        <v>100.80204447</v>
      </c>
      <c r="S29" s="42">
        <v>276.25949163000001</v>
      </c>
      <c r="T29" s="42">
        <v>63.584105799999698</v>
      </c>
      <c r="U29" s="43">
        <v>212.67538583000001</v>
      </c>
      <c r="V29" s="43">
        <v>72.709260229999899</v>
      </c>
      <c r="W29" s="42">
        <v>139.96599999999998</v>
      </c>
      <c r="X29" s="42">
        <v>63.566000000000003</v>
      </c>
      <c r="Y29" s="43">
        <v>76.399999999999991</v>
      </c>
      <c r="Z29" s="43">
        <v>76.399999999999991</v>
      </c>
      <c r="AA29" s="42">
        <v>222.72</v>
      </c>
      <c r="AB29" s="42">
        <v>58.116999999999997</v>
      </c>
      <c r="AC29" s="43">
        <v>164.6022998</v>
      </c>
      <c r="AD29" s="43">
        <v>56.754473015000002</v>
      </c>
      <c r="AE29" s="42">
        <v>107.847826785</v>
      </c>
      <c r="AF29" s="42">
        <v>56.025029175</v>
      </c>
      <c r="AG29" s="43">
        <v>51.822797610000002</v>
      </c>
      <c r="AH29" s="43">
        <v>51.822797610000002</v>
      </c>
      <c r="AI29" s="42">
        <v>128.5402733075</v>
      </c>
      <c r="AJ29" s="42">
        <v>26.3375956474997</v>
      </c>
      <c r="AK29" s="43">
        <v>102.20267745</v>
      </c>
      <c r="AL29" s="43">
        <v>37.256877890000005</v>
      </c>
      <c r="AM29" s="42">
        <v>64.945799560000097</v>
      </c>
      <c r="AN29" s="42">
        <v>34.489072450000094</v>
      </c>
      <c r="AO29" s="43">
        <v>30.475227109999999</v>
      </c>
      <c r="AP29" s="43">
        <v>30.475227109999999</v>
      </c>
      <c r="AQ29" s="42">
        <v>121.73</v>
      </c>
      <c r="AR29" s="42">
        <v>31.733000000000004</v>
      </c>
      <c r="AS29" s="43">
        <v>89.998999999999995</v>
      </c>
      <c r="AT29" s="43">
        <v>44.005000000000003</v>
      </c>
      <c r="AU29" s="42">
        <v>45.994</v>
      </c>
      <c r="AV29" s="42">
        <v>63.650999999999996</v>
      </c>
      <c r="AW29" s="43">
        <v>-17.602</v>
      </c>
      <c r="AX29" s="43">
        <v>-17.602</v>
      </c>
      <c r="AY29" s="42">
        <v>175.91610750000001</v>
      </c>
    </row>
    <row r="30" spans="1:51">
      <c r="B30" t="s">
        <v>58</v>
      </c>
      <c r="C30" s="52">
        <v>3256.95732305</v>
      </c>
      <c r="D30" s="52">
        <v>3307.6671999999999</v>
      </c>
      <c r="E30" s="36">
        <v>3237.3901230500001</v>
      </c>
      <c r="F30" s="36">
        <v>3268.7</v>
      </c>
      <c r="G30" s="52">
        <v>3217.99012305</v>
      </c>
      <c r="H30" s="52">
        <v>3214.1434003200002</v>
      </c>
      <c r="I30" s="36">
        <v>3182.83352337</v>
      </c>
      <c r="J30" s="36">
        <v>3182.83352337</v>
      </c>
      <c r="K30" s="35">
        <v>3090.1069075949999</v>
      </c>
      <c r="L30" s="35">
        <v>3168.7300871150001</v>
      </c>
      <c r="M30" s="36">
        <v>3072.1567486100002</v>
      </c>
      <c r="N30" s="36">
        <v>3115.1710483750003</v>
      </c>
      <c r="O30" s="35">
        <f>O22</f>
        <v>3036.5478688550002</v>
      </c>
      <c r="P30" s="35">
        <f t="shared" ref="P30" si="6">P22</f>
        <v>3047.9169854950001</v>
      </c>
      <c r="Q30" s="36">
        <v>3004.90268573</v>
      </c>
      <c r="R30" s="36">
        <v>3004.90268573</v>
      </c>
      <c r="S30" s="35">
        <v>2907.1847845450002</v>
      </c>
      <c r="T30" s="35">
        <v>2965.1526987500001</v>
      </c>
      <c r="U30" s="36">
        <v>2870.3578502099999</v>
      </c>
      <c r="V30" s="36">
        <v>2900.9849142049998</v>
      </c>
      <c r="W30" s="35">
        <v>2834.5709360049996</v>
      </c>
      <c r="X30" s="35">
        <v>2843.0169999999998</v>
      </c>
      <c r="Y30" s="36">
        <v>2812.389936005</v>
      </c>
      <c r="Z30" s="36">
        <v>2812.389936005</v>
      </c>
      <c r="AA30" s="35">
        <v>2729.7432621087501</v>
      </c>
      <c r="AB30" s="35">
        <v>2776.6772740999995</v>
      </c>
      <c r="AC30" s="36">
        <v>2702.4766641987499</v>
      </c>
      <c r="AD30" s="36">
        <v>2721.8526961475</v>
      </c>
      <c r="AE30" s="35">
        <v>2674.91868415625</v>
      </c>
      <c r="AF30" s="35">
        <v>2672.7493552424999</v>
      </c>
      <c r="AG30" s="36">
        <v>2653.3733232937498</v>
      </c>
      <c r="AH30" s="36">
        <v>2653.3733232937498</v>
      </c>
      <c r="AI30" s="35">
        <v>2599.2713261037497</v>
      </c>
      <c r="AJ30" s="35">
        <v>2643.2693185787502</v>
      </c>
      <c r="AK30" s="36">
        <v>2586.997992475</v>
      </c>
      <c r="AL30" s="36">
        <v>2612.7650460049999</v>
      </c>
      <c r="AM30" s="35">
        <v>2568.7670535299999</v>
      </c>
      <c r="AN30" s="35">
        <v>2583.8305535299996</v>
      </c>
      <c r="AO30" s="36">
        <v>2558.0635000000002</v>
      </c>
      <c r="AP30" s="36">
        <v>2558.0635000000002</v>
      </c>
      <c r="AQ30" s="35">
        <v>2488.6149999999998</v>
      </c>
      <c r="AR30" s="35">
        <v>2528.85</v>
      </c>
      <c r="AS30" s="36">
        <v>2474.4650000000001</v>
      </c>
      <c r="AT30" s="36">
        <v>2492.8845000000001</v>
      </c>
      <c r="AU30" s="35">
        <v>2452.6369999999997</v>
      </c>
      <c r="AV30" s="35">
        <v>2442.547</v>
      </c>
      <c r="AW30" s="36">
        <v>2525.3015</v>
      </c>
      <c r="AX30" s="36">
        <v>2525.3015</v>
      </c>
      <c r="AY30" s="35">
        <v>2359.7484999999997</v>
      </c>
    </row>
    <row r="31" spans="1:51" ht="13.5" thickBot="1">
      <c r="A31" s="37"/>
      <c r="B31" s="38" t="s">
        <v>62</v>
      </c>
      <c r="C31" s="39">
        <v>8.4291565031288374E-2</v>
      </c>
      <c r="D31" s="39">
        <v>5.7266098097119959E-2</v>
      </c>
      <c r="E31" s="39">
        <v>9.3665192548709697E-2</v>
      </c>
      <c r="F31" s="39">
        <v>7.7437380370603395E-2</v>
      </c>
      <c r="G31" s="39">
        <v>0.10242486687073966</v>
      </c>
      <c r="H31" s="39">
        <v>0.11846186444024619</v>
      </c>
      <c r="I31" s="39">
        <v>8.7281809684219502E-2</v>
      </c>
      <c r="J31" s="39">
        <v>8.7281809684219502E-2</v>
      </c>
      <c r="K31" s="39">
        <v>0.10207110223104902</v>
      </c>
      <c r="L31" s="39">
        <v>6.850155630012067E-2</v>
      </c>
      <c r="M31" s="39">
        <v>0.11341623942591918</v>
      </c>
      <c r="N31" s="39">
        <v>9.725379018809624E-2</v>
      </c>
      <c r="O31" s="39">
        <f>(O29/O7*366)/O30</f>
        <v>0.12231568708036868</v>
      </c>
      <c r="P31" s="39">
        <f>(P29/P7*366)/P30</f>
        <v>0.11070225076332486</v>
      </c>
      <c r="Q31" s="39">
        <v>0.13455207537150993</v>
      </c>
      <c r="R31" s="39">
        <v>0.13455207537150993</v>
      </c>
      <c r="S31" s="39">
        <v>9.5026464467836372E-2</v>
      </c>
      <c r="T31" s="39">
        <v>8.5075897963702116E-2</v>
      </c>
      <c r="U31" s="39">
        <v>9.9062983315195169E-2</v>
      </c>
      <c r="V31" s="39">
        <v>9.9437292958525242E-2</v>
      </c>
      <c r="W31" s="39">
        <v>9.9574815668871594E-2</v>
      </c>
      <c r="X31" s="39">
        <v>8.9680268346101183E-2</v>
      </c>
      <c r="Y31" s="39">
        <v>0.11017122500608094</v>
      </c>
      <c r="Z31" s="39">
        <v>0.11017122500608094</v>
      </c>
      <c r="AA31" s="39">
        <v>8.1590090574286053E-2</v>
      </c>
      <c r="AB31" s="39">
        <v>8.3039135511172382E-2</v>
      </c>
      <c r="AC31" s="39">
        <v>8.1433699246769131E-2</v>
      </c>
      <c r="AD31" s="39">
        <v>8.272571217437856E-2</v>
      </c>
      <c r="AE31" s="39">
        <v>8.1304597369185494E-2</v>
      </c>
      <c r="AF31" s="39">
        <v>8.4076636636537583E-2</v>
      </c>
      <c r="AG31" s="39">
        <v>7.9208693668018443E-2</v>
      </c>
      <c r="AH31" s="39">
        <v>7.9208693668018443E-2</v>
      </c>
      <c r="AI31" s="39">
        <v>4.9452426153670931E-2</v>
      </c>
      <c r="AJ31" s="39">
        <v>3.9531177248901421E-2</v>
      </c>
      <c r="AK31" s="39">
        <v>5.2819757023135225E-2</v>
      </c>
      <c r="AL31" s="39">
        <v>5.6573251235867893E-2</v>
      </c>
      <c r="AM31" s="39">
        <v>5.0984790020756447E-2</v>
      </c>
      <c r="AN31" s="39">
        <v>5.3538840001393327E-2</v>
      </c>
      <c r="AO31" s="39">
        <v>4.831544510633836E-2</v>
      </c>
      <c r="AP31" s="39">
        <v>4.831544510633836E-2</v>
      </c>
      <c r="AQ31" s="39">
        <v>4.891475780705333E-2</v>
      </c>
      <c r="AR31" s="39">
        <v>4.9920775124627031E-2</v>
      </c>
      <c r="AS31" s="39">
        <v>4.85832866238829E-2</v>
      </c>
      <c r="AT31" s="39">
        <v>7.0225222855377939E-2</v>
      </c>
      <c r="AU31" s="39">
        <v>3.7711829582375456E-2</v>
      </c>
      <c r="AV31" s="39">
        <v>0.10480982477590936</v>
      </c>
      <c r="AW31" s="39">
        <v>-2.8034219732913927E-2</v>
      </c>
      <c r="AX31" s="39">
        <v>-2.8034219732913927E-2</v>
      </c>
      <c r="AY31" s="39">
        <v>7.4548668004238608E-2</v>
      </c>
    </row>
    <row r="32" spans="1:51">
      <c r="E32" s="32"/>
      <c r="F32" s="32"/>
      <c r="I32" s="32"/>
      <c r="J32" s="32"/>
      <c r="K32" s="31"/>
      <c r="L32" s="31"/>
      <c r="M32" s="32"/>
      <c r="N32" s="32"/>
      <c r="O32" s="31"/>
      <c r="P32" s="31"/>
      <c r="Q32" s="32"/>
      <c r="R32" s="32"/>
      <c r="S32" s="31"/>
      <c r="T32" s="31"/>
      <c r="U32" s="32"/>
      <c r="V32" s="32"/>
      <c r="W32" s="31"/>
      <c r="X32" s="31"/>
      <c r="Y32" s="32"/>
      <c r="Z32" s="32"/>
      <c r="AA32" s="31"/>
      <c r="AB32" s="31"/>
      <c r="AC32" s="32"/>
      <c r="AD32" s="32"/>
      <c r="AE32" s="31"/>
      <c r="AF32" s="31"/>
      <c r="AG32" s="32"/>
      <c r="AH32" s="32"/>
      <c r="AI32" s="31"/>
      <c r="AJ32" s="31"/>
      <c r="AK32" s="32"/>
      <c r="AL32" s="32"/>
      <c r="AM32" s="31"/>
      <c r="AN32" s="31"/>
      <c r="AO32" s="32"/>
      <c r="AP32" s="32"/>
      <c r="AQ32" s="31"/>
      <c r="AR32" s="31"/>
      <c r="AS32" s="32"/>
      <c r="AT32" s="32"/>
      <c r="AU32" s="31"/>
      <c r="AV32" s="31"/>
      <c r="AW32" s="32"/>
      <c r="AX32" s="32"/>
      <c r="AY32" s="31"/>
    </row>
    <row r="33" spans="1:51">
      <c r="A33" t="s">
        <v>63</v>
      </c>
      <c r="B33" t="s">
        <v>64</v>
      </c>
      <c r="C33" s="53">
        <v>34004.743499999997</v>
      </c>
      <c r="E33" s="45">
        <v>32476</v>
      </c>
      <c r="F33" s="45"/>
      <c r="G33" s="53">
        <v>30104</v>
      </c>
      <c r="I33" s="45">
        <v>28923.413798950001</v>
      </c>
      <c r="J33" s="45"/>
      <c r="K33" s="44">
        <v>28162.798456420001</v>
      </c>
      <c r="M33" s="45">
        <v>27420.169461130001</v>
      </c>
      <c r="N33" s="45"/>
      <c r="O33" s="44">
        <v>27214.548856689999</v>
      </c>
      <c r="Q33" s="45">
        <v>26334.5074786</v>
      </c>
      <c r="R33" s="45"/>
      <c r="S33" s="44">
        <v>25889.798120939999</v>
      </c>
      <c r="U33" s="45">
        <v>25649.968074280001</v>
      </c>
      <c r="V33" s="45"/>
      <c r="W33" s="44">
        <v>25154.945</v>
      </c>
      <c r="Y33" s="45">
        <v>24929.564999999999</v>
      </c>
      <c r="Z33" s="45"/>
      <c r="AA33" s="44">
        <v>25044.912</v>
      </c>
      <c r="AC33" s="45">
        <v>25734.663957299999</v>
      </c>
      <c r="AD33" s="45"/>
      <c r="AE33" s="44">
        <v>26305.402525500002</v>
      </c>
      <c r="AG33" s="45">
        <v>26467.714450110001</v>
      </c>
      <c r="AH33" s="45"/>
      <c r="AI33" s="44">
        <v>26239.698289159998</v>
      </c>
      <c r="AK33" s="45">
        <v>25995.361942489999</v>
      </c>
      <c r="AL33" s="45"/>
      <c r="AM33" s="44">
        <v>25423.931255629999</v>
      </c>
      <c r="AO33" s="45">
        <v>25101.38988454</v>
      </c>
      <c r="AP33" s="45"/>
      <c r="AQ33" s="44">
        <v>25439.644</v>
      </c>
      <c r="AS33" s="45">
        <v>25319.3</v>
      </c>
      <c r="AT33" s="30"/>
      <c r="AU33" s="44">
        <v>24156</v>
      </c>
      <c r="AW33" s="45">
        <v>23296.917000000001</v>
      </c>
      <c r="AX33" s="30"/>
      <c r="AY33" s="44">
        <v>23309.9</v>
      </c>
    </row>
    <row r="34" spans="1:51">
      <c r="B34" t="s">
        <v>65</v>
      </c>
      <c r="C34" s="53">
        <v>28162.798456420001</v>
      </c>
      <c r="E34" s="45">
        <v>27420</v>
      </c>
      <c r="F34" s="45"/>
      <c r="G34" s="53">
        <v>27215</v>
      </c>
      <c r="I34" s="45">
        <v>26334.5074786</v>
      </c>
      <c r="J34" s="45"/>
      <c r="K34" s="44">
        <v>25889.798120939999</v>
      </c>
      <c r="M34" s="45">
        <v>25649.968074280001</v>
      </c>
      <c r="N34" s="45"/>
      <c r="O34" s="44">
        <v>25154.945</v>
      </c>
      <c r="Q34" s="45">
        <v>24929.564999999999</v>
      </c>
      <c r="R34" s="45"/>
      <c r="S34" s="44">
        <v>25044.912</v>
      </c>
      <c r="U34" s="45">
        <v>25734.663957299999</v>
      </c>
      <c r="V34" s="45"/>
      <c r="W34" s="44">
        <v>26305.402999999998</v>
      </c>
      <c r="Y34" s="45">
        <v>26467.714</v>
      </c>
      <c r="Z34" s="45"/>
      <c r="AA34" s="44">
        <v>26239.698289159998</v>
      </c>
      <c r="AC34" s="45">
        <v>25995.361942489999</v>
      </c>
      <c r="AD34" s="45"/>
      <c r="AE34" s="44">
        <v>25423.931255629999</v>
      </c>
      <c r="AG34" s="45">
        <v>25101.38988454</v>
      </c>
      <c r="AH34" s="45"/>
      <c r="AI34" s="44">
        <v>25439.644313569999</v>
      </c>
      <c r="AK34" s="45">
        <v>25319.275520890002</v>
      </c>
      <c r="AL34" s="45"/>
      <c r="AM34" s="44">
        <v>24155.965214100001</v>
      </c>
      <c r="AO34" s="45">
        <v>23296.916729429999</v>
      </c>
      <c r="AP34" s="45"/>
      <c r="AQ34" s="44">
        <v>23309.886999999999</v>
      </c>
      <c r="AS34" s="45">
        <v>23235.7</v>
      </c>
      <c r="AT34" s="30"/>
      <c r="AU34" s="44">
        <v>22925.9</v>
      </c>
      <c r="AW34" s="45">
        <v>22283.758000000002</v>
      </c>
      <c r="AX34" s="30"/>
      <c r="AY34" s="44">
        <v>22118.7</v>
      </c>
    </row>
    <row r="35" spans="1:51">
      <c r="B35" t="s">
        <v>66</v>
      </c>
      <c r="C35" s="53">
        <v>5841.9450435799954</v>
      </c>
      <c r="E35" s="45">
        <v>5056</v>
      </c>
      <c r="F35" s="45"/>
      <c r="G35" s="53">
        <v>2889</v>
      </c>
      <c r="I35" s="45">
        <v>2588.9063203500009</v>
      </c>
      <c r="J35" s="45"/>
      <c r="K35" s="44">
        <v>2273.0003354800028</v>
      </c>
      <c r="M35" s="45">
        <v>1770.2013868499998</v>
      </c>
      <c r="N35" s="45"/>
      <c r="O35" s="44">
        <f>O33-O34</f>
        <v>2059.6038566899988</v>
      </c>
      <c r="Q35" s="45">
        <v>1404.9424786000018</v>
      </c>
      <c r="R35" s="45"/>
      <c r="S35" s="44">
        <v>844.88612093999836</v>
      </c>
      <c r="U35" s="45">
        <v>-84.695883019998291</v>
      </c>
      <c r="V35" s="45"/>
      <c r="W35" s="40">
        <v>-1150.4579999999987</v>
      </c>
      <c r="Y35" s="45">
        <v>-1538.1490000000013</v>
      </c>
      <c r="Z35" s="45"/>
      <c r="AA35" s="40">
        <v>-1194.786289159998</v>
      </c>
      <c r="AC35" s="45">
        <v>-260.6979851899996</v>
      </c>
      <c r="AD35" s="45"/>
      <c r="AE35" s="40">
        <v>881.47126987000229</v>
      </c>
      <c r="AG35" s="45">
        <v>1366.3245655700011</v>
      </c>
      <c r="AH35" s="45"/>
      <c r="AI35" s="40">
        <v>800.05397558999903</v>
      </c>
      <c r="AK35" s="45">
        <v>676.08642159999727</v>
      </c>
      <c r="AL35" s="45"/>
      <c r="AM35" s="40">
        <v>1267.9660415299986</v>
      </c>
      <c r="AO35" s="45">
        <v>1804.4731551100012</v>
      </c>
      <c r="AP35" s="45"/>
      <c r="AQ35" s="40">
        <v>2129.7570000000014</v>
      </c>
      <c r="AS35" s="45">
        <v>2083.5999999999985</v>
      </c>
      <c r="AT35" s="30"/>
      <c r="AU35" s="40">
        <v>1230.0999999999985</v>
      </c>
      <c r="AW35" s="45">
        <v>1013.1589999999997</v>
      </c>
      <c r="AX35" s="30"/>
      <c r="AY35" s="40">
        <v>1191.2000000000007</v>
      </c>
    </row>
    <row r="36" spans="1:51" ht="13.5" thickBot="1">
      <c r="A36" s="37"/>
      <c r="B36" s="38" t="s">
        <v>67</v>
      </c>
      <c r="C36" s="39">
        <v>0.20743482053532444</v>
      </c>
      <c r="D36" s="38"/>
      <c r="E36" s="39">
        <v>0.18439095550692924</v>
      </c>
      <c r="F36" s="39"/>
      <c r="G36" s="39">
        <v>0.10615469410251699</v>
      </c>
      <c r="H36" s="38"/>
      <c r="I36" s="39">
        <v>9.8308514881237222E-2</v>
      </c>
      <c r="J36" s="39"/>
      <c r="K36" s="39">
        <v>8.7795212803979769E-2</v>
      </c>
      <c r="L36" s="38"/>
      <c r="M36" s="39">
        <v>6.9013785191609431E-2</v>
      </c>
      <c r="N36" s="39"/>
      <c r="O36" s="39">
        <f>O35/O34</f>
        <v>8.1876698863384473E-2</v>
      </c>
      <c r="P36" s="38"/>
      <c r="Q36" s="39">
        <v>5.6356477884792686E-2</v>
      </c>
      <c r="R36" s="39"/>
      <c r="S36" s="39">
        <v>3.3734840870672592E-2</v>
      </c>
      <c r="T36" s="38"/>
      <c r="U36" s="39">
        <v>-3.2911206130582914E-3</v>
      </c>
      <c r="V36" s="39"/>
      <c r="W36" s="39">
        <v>-4.3734665460171768E-2</v>
      </c>
      <c r="X36" s="38"/>
      <c r="Y36" s="39">
        <v>-5.8114161275885076E-2</v>
      </c>
      <c r="Z36" s="39"/>
      <c r="AA36" s="39">
        <v>-4.5533537618974135E-2</v>
      </c>
      <c r="AB36" s="38"/>
      <c r="AC36" s="39">
        <v>-1.0028634560532235E-2</v>
      </c>
      <c r="AD36" s="39"/>
      <c r="AE36" s="39">
        <v>3.4670927206617783E-2</v>
      </c>
      <c r="AF36" s="38"/>
      <c r="AG36" s="39">
        <v>5.4432227532210213E-2</v>
      </c>
      <c r="AH36" s="39"/>
      <c r="AI36" s="39">
        <v>3.1449102264501184E-2</v>
      </c>
      <c r="AJ36" s="38"/>
      <c r="AK36" s="39">
        <v>2.6702439453379433E-2</v>
      </c>
      <c r="AL36" s="39"/>
      <c r="AM36" s="39">
        <v>5.249080425028424E-2</v>
      </c>
      <c r="AN36" s="38"/>
      <c r="AO36" s="39">
        <v>7.7455449408482771E-2</v>
      </c>
      <c r="AP36" s="39"/>
      <c r="AQ36" s="39">
        <v>9.1367109587446801E-2</v>
      </c>
      <c r="AR36" s="38"/>
      <c r="AS36" s="39">
        <v>8.967235762210729E-2</v>
      </c>
      <c r="AT36" s="38"/>
      <c r="AU36" s="39">
        <v>5.365547263139063E-2</v>
      </c>
      <c r="AV36" s="38"/>
      <c r="AW36" s="39">
        <v>4.54662539415479E-2</v>
      </c>
      <c r="AX36" s="38"/>
      <c r="AY36" s="39">
        <v>5.3854882972326615E-2</v>
      </c>
    </row>
    <row r="37" spans="1:51">
      <c r="E37" s="30"/>
      <c r="F37" s="30"/>
      <c r="I37" s="30"/>
      <c r="J37" s="30"/>
      <c r="M37" s="30"/>
      <c r="N37" s="30"/>
      <c r="Q37" s="30"/>
      <c r="R37" s="30"/>
      <c r="U37" s="30"/>
      <c r="V37" s="30"/>
      <c r="Y37" s="30"/>
      <c r="Z37" s="30"/>
      <c r="AC37" s="30"/>
      <c r="AD37" s="30"/>
      <c r="AG37" s="30"/>
      <c r="AH37" s="30"/>
      <c r="AK37" s="30"/>
      <c r="AL37" s="30"/>
      <c r="AO37" s="30"/>
      <c r="AP37" s="30"/>
      <c r="AS37" s="30"/>
      <c r="AT37" s="30"/>
      <c r="AW37" s="30"/>
      <c r="AX37" s="30"/>
    </row>
    <row r="38" spans="1:51">
      <c r="A38" t="s">
        <v>68</v>
      </c>
      <c r="B38" t="s">
        <v>69</v>
      </c>
      <c r="C38" s="53">
        <v>15804.006100000001</v>
      </c>
      <c r="E38" s="45">
        <v>15804</v>
      </c>
      <c r="F38" s="45"/>
      <c r="G38" s="53">
        <v>15761</v>
      </c>
      <c r="I38" s="45">
        <v>14965.18743557</v>
      </c>
      <c r="J38" s="45"/>
      <c r="K38" s="44">
        <v>14689.918935879999</v>
      </c>
      <c r="M38" s="45">
        <v>14699.048933460001</v>
      </c>
      <c r="N38" s="45"/>
      <c r="O38" s="44">
        <v>14591.35945908</v>
      </c>
      <c r="Q38" s="45">
        <v>14109.42591616</v>
      </c>
      <c r="R38" s="45"/>
      <c r="S38" s="44">
        <v>14002.10528828</v>
      </c>
      <c r="U38" s="45">
        <v>13858.093384260001</v>
      </c>
      <c r="V38" s="45"/>
      <c r="W38" s="44">
        <v>13330.225</v>
      </c>
      <c r="Y38" s="45">
        <v>12864.259</v>
      </c>
      <c r="Z38" s="45"/>
      <c r="AA38" s="44">
        <v>12551.607</v>
      </c>
      <c r="AC38" s="45">
        <v>12982.231277020001</v>
      </c>
      <c r="AD38" s="45"/>
      <c r="AE38" s="44">
        <v>12950.38677334</v>
      </c>
      <c r="AG38" s="45">
        <v>12534.81761659</v>
      </c>
      <c r="AH38" s="45"/>
      <c r="AI38" s="44">
        <v>12511.57606876</v>
      </c>
      <c r="AK38" s="45">
        <v>12510.17224785</v>
      </c>
      <c r="AL38" s="45"/>
      <c r="AM38" s="44">
        <v>12511.538600690001</v>
      </c>
      <c r="AO38" s="45">
        <v>12138.30917112</v>
      </c>
      <c r="AP38" s="45"/>
      <c r="AQ38" s="44">
        <v>11924.1</v>
      </c>
      <c r="AS38" s="45">
        <v>11884.6</v>
      </c>
      <c r="AT38" s="30"/>
      <c r="AU38" s="44">
        <v>11909.3</v>
      </c>
      <c r="AW38" s="45">
        <v>11409.153</v>
      </c>
      <c r="AX38" s="30"/>
      <c r="AY38" s="44">
        <v>11278</v>
      </c>
    </row>
    <row r="39" spans="1:51">
      <c r="B39" t="s">
        <v>70</v>
      </c>
      <c r="C39" s="53">
        <v>14689.918935879999</v>
      </c>
      <c r="E39" s="45">
        <v>14699</v>
      </c>
      <c r="F39" s="45"/>
      <c r="G39" s="53">
        <v>14591</v>
      </c>
      <c r="I39" s="45">
        <v>14109.42591616</v>
      </c>
      <c r="J39" s="45"/>
      <c r="K39" s="44">
        <v>14002.10528828</v>
      </c>
      <c r="M39" s="45">
        <v>13858.093384260001</v>
      </c>
      <c r="N39" s="45"/>
      <c r="O39" s="44">
        <v>13330.225</v>
      </c>
      <c r="Q39" s="45">
        <v>12864.259</v>
      </c>
      <c r="R39" s="45"/>
      <c r="S39" s="44">
        <v>12551.607</v>
      </c>
      <c r="U39" s="45">
        <v>12982.231277020001</v>
      </c>
      <c r="V39" s="45"/>
      <c r="W39" s="44">
        <v>12950.387000000001</v>
      </c>
      <c r="Y39" s="45">
        <v>12534.817999999999</v>
      </c>
      <c r="Z39" s="45"/>
      <c r="AA39" s="44">
        <v>12511.57606876</v>
      </c>
      <c r="AC39" s="45">
        <v>12510.17224785</v>
      </c>
      <c r="AD39" s="45"/>
      <c r="AE39" s="44">
        <v>12511.538600690001</v>
      </c>
      <c r="AG39" s="45">
        <v>12138.30917112</v>
      </c>
      <c r="AH39" s="45"/>
      <c r="AI39" s="44">
        <v>11924.125410340001</v>
      </c>
      <c r="AK39" s="45">
        <v>11884.60399478</v>
      </c>
      <c r="AL39" s="45"/>
      <c r="AM39" s="44">
        <v>11909.270523650001</v>
      </c>
      <c r="AO39" s="45">
        <v>11409.153</v>
      </c>
      <c r="AP39" s="45"/>
      <c r="AQ39" s="44">
        <v>11278</v>
      </c>
      <c r="AS39" s="45">
        <v>11528</v>
      </c>
      <c r="AT39" s="30"/>
      <c r="AU39" s="44">
        <v>11626.2</v>
      </c>
      <c r="AW39" s="45">
        <v>10884.063</v>
      </c>
      <c r="AX39" s="30"/>
      <c r="AY39" s="44">
        <v>11037.2</v>
      </c>
    </row>
    <row r="40" spans="1:51">
      <c r="B40" t="s">
        <v>71</v>
      </c>
      <c r="C40" s="53">
        <v>1114.087164120001</v>
      </c>
      <c r="E40" s="45">
        <v>1105</v>
      </c>
      <c r="F40" s="45"/>
      <c r="G40" s="53">
        <v>1170</v>
      </c>
      <c r="I40" s="45">
        <v>855.76151940999989</v>
      </c>
      <c r="J40" s="45"/>
      <c r="K40" s="44">
        <v>687.81364759999997</v>
      </c>
      <c r="M40" s="45">
        <v>840.95554919999995</v>
      </c>
      <c r="N40" s="45"/>
      <c r="O40" s="44">
        <f>O38-O39</f>
        <v>1261.1344590799999</v>
      </c>
      <c r="Q40" s="45">
        <v>1245.1669161600003</v>
      </c>
      <c r="R40" s="45"/>
      <c r="S40" s="44">
        <v>1450.4982882799995</v>
      </c>
      <c r="U40" s="45">
        <v>875.86210724000011</v>
      </c>
      <c r="V40" s="45"/>
      <c r="W40" s="44">
        <v>379.83799999999974</v>
      </c>
      <c r="Y40" s="45">
        <v>329.44100000000071</v>
      </c>
      <c r="Z40" s="45"/>
      <c r="AA40" s="44">
        <v>40.030931240000427</v>
      </c>
      <c r="AC40" s="45">
        <v>472.05902917000094</v>
      </c>
      <c r="AD40" s="45"/>
      <c r="AE40" s="44">
        <v>438.84817264999947</v>
      </c>
      <c r="AG40" s="45">
        <v>396.50844547000088</v>
      </c>
      <c r="AH40" s="45"/>
      <c r="AI40" s="44">
        <v>587.45065841999894</v>
      </c>
      <c r="AK40" s="45">
        <v>625.56825306999963</v>
      </c>
      <c r="AL40" s="45"/>
      <c r="AM40" s="44">
        <v>602.26807704000021</v>
      </c>
      <c r="AO40" s="45">
        <v>729.15617111999927</v>
      </c>
      <c r="AP40" s="45"/>
      <c r="AQ40" s="44">
        <v>646.10000000000036</v>
      </c>
      <c r="AS40" s="45">
        <v>356.60000000000036</v>
      </c>
      <c r="AT40" s="30"/>
      <c r="AU40" s="44">
        <v>283.09999999999854</v>
      </c>
      <c r="AW40" s="45">
        <v>525.09000000000015</v>
      </c>
      <c r="AX40" s="30"/>
      <c r="AY40" s="44">
        <v>240.79999999999927</v>
      </c>
    </row>
    <row r="41" spans="1:51" ht="13.5" thickBot="1">
      <c r="A41" s="37"/>
      <c r="B41" s="38" t="s">
        <v>72</v>
      </c>
      <c r="C41" s="39">
        <v>7.5840252691854737E-2</v>
      </c>
      <c r="D41" s="38"/>
      <c r="E41" s="39">
        <v>7.5175181985169065E-2</v>
      </c>
      <c r="F41" s="39"/>
      <c r="G41" s="39">
        <v>8.0186416284010686E-2</v>
      </c>
      <c r="H41" s="38"/>
      <c r="I41" s="39">
        <v>6.0651760354747487E-2</v>
      </c>
      <c r="J41" s="39"/>
      <c r="K41" s="39">
        <v>4.9122159378112353E-2</v>
      </c>
      <c r="L41" s="38"/>
      <c r="M41" s="39">
        <v>6.0683351301063962E-2</v>
      </c>
      <c r="N41" s="39"/>
      <c r="O41" s="39">
        <f>O40/O39</f>
        <v>9.460713972044732E-2</v>
      </c>
      <c r="P41" s="38"/>
      <c r="Q41" s="39">
        <v>9.6792743068994505E-2</v>
      </c>
      <c r="R41" s="39"/>
      <c r="S41" s="39">
        <v>0.11556275529340582</v>
      </c>
      <c r="T41" s="38"/>
      <c r="U41" s="39">
        <v>6.7466222758669675E-2</v>
      </c>
      <c r="V41" s="39"/>
      <c r="W41" s="39">
        <v>2.9330243181149698E-2</v>
      </c>
      <c r="X41" s="38"/>
      <c r="Y41" s="39">
        <v>2.6282072862964641E-2</v>
      </c>
      <c r="Z41" s="39"/>
      <c r="AA41" s="39">
        <v>3.1995114780106054E-3</v>
      </c>
      <c r="AB41" s="38"/>
      <c r="AC41" s="39">
        <v>3.7734015153238924E-2</v>
      </c>
      <c r="AD41" s="39"/>
      <c r="AE41" s="39">
        <v>3.5075476059019423E-2</v>
      </c>
      <c r="AF41" s="38"/>
      <c r="AG41" s="39">
        <v>3.2665871323609985E-2</v>
      </c>
      <c r="AH41" s="39"/>
      <c r="AI41" s="39">
        <v>4.9265722910846889E-2</v>
      </c>
      <c r="AJ41" s="38"/>
      <c r="AK41" s="39">
        <v>5.2636861383413704E-2</v>
      </c>
      <c r="AL41" s="39"/>
      <c r="AM41" s="39">
        <v>5.0571365882065351E-2</v>
      </c>
      <c r="AN41" s="38"/>
      <c r="AO41" s="39">
        <v>6.3909754836314253E-2</v>
      </c>
      <c r="AP41" s="39"/>
      <c r="AQ41" s="39">
        <v>5.7288526334456497E-2</v>
      </c>
      <c r="AR41" s="38"/>
      <c r="AS41" s="39">
        <v>3.0933379597501767E-2</v>
      </c>
      <c r="AT41" s="38"/>
      <c r="AU41" s="39">
        <v>2.4350174605631981E-2</v>
      </c>
      <c r="AV41" s="38"/>
      <c r="AW41" s="39">
        <v>4.8243932435892749E-2</v>
      </c>
      <c r="AX41" s="38"/>
      <c r="AY41" s="39">
        <v>2.1817127532345094E-2</v>
      </c>
    </row>
    <row r="42" spans="1:51">
      <c r="E42" s="30"/>
      <c r="F42" s="30"/>
      <c r="I42" s="30"/>
      <c r="J42" s="30"/>
      <c r="M42" s="30"/>
      <c r="N42" s="30"/>
      <c r="Q42" s="30"/>
      <c r="R42" s="30"/>
      <c r="U42" s="30"/>
      <c r="V42" s="30"/>
      <c r="Y42" s="30"/>
      <c r="Z42" s="30"/>
      <c r="AC42" s="30"/>
      <c r="AD42" s="30"/>
      <c r="AG42" s="30"/>
      <c r="AH42" s="30"/>
      <c r="AK42" s="30"/>
      <c r="AL42" s="30"/>
      <c r="AO42" s="30"/>
      <c r="AP42" s="30"/>
      <c r="AS42" s="30"/>
      <c r="AT42" s="30"/>
      <c r="AW42" s="30"/>
      <c r="AX42" s="30"/>
    </row>
    <row r="43" spans="1:51">
      <c r="A43" t="s">
        <v>73</v>
      </c>
      <c r="B43" t="s">
        <v>64</v>
      </c>
      <c r="C43" s="53">
        <v>34004.743499999997</v>
      </c>
      <c r="E43" s="45">
        <v>32476</v>
      </c>
      <c r="F43" s="45"/>
      <c r="G43" s="53">
        <v>30104</v>
      </c>
      <c r="I43" s="45">
        <v>28923.413798950001</v>
      </c>
      <c r="J43" s="45"/>
      <c r="K43" s="44">
        <v>28162.798456420001</v>
      </c>
      <c r="M43" s="45">
        <v>27420.169461130001</v>
      </c>
      <c r="N43" s="45"/>
      <c r="O43" s="44">
        <f>O33</f>
        <v>27214.548856689999</v>
      </c>
      <c r="Q43" s="45">
        <v>26334.5074786</v>
      </c>
      <c r="R43" s="45"/>
      <c r="S43" s="44">
        <v>25889.798120939999</v>
      </c>
      <c r="U43" s="45">
        <v>25649.968074280001</v>
      </c>
      <c r="V43" s="45"/>
      <c r="W43" s="44">
        <v>25154.945</v>
      </c>
      <c r="Y43" s="45">
        <v>24929.564999999999</v>
      </c>
      <c r="Z43" s="45"/>
      <c r="AA43" s="44">
        <v>25044.912</v>
      </c>
      <c r="AC43" s="45">
        <v>25734.663957299999</v>
      </c>
      <c r="AD43" s="45"/>
      <c r="AE43" s="40">
        <v>26305.402525500002</v>
      </c>
      <c r="AG43" s="45">
        <v>26467.714450110001</v>
      </c>
      <c r="AH43" s="45"/>
      <c r="AI43" s="40">
        <v>26239.698289159998</v>
      </c>
      <c r="AK43" s="45">
        <v>25995.361942489999</v>
      </c>
      <c r="AL43" s="45"/>
      <c r="AM43" s="40">
        <v>25423.931255629999</v>
      </c>
      <c r="AO43" s="45">
        <v>25101.38988454</v>
      </c>
      <c r="AP43" s="45"/>
      <c r="AQ43" s="40">
        <v>25439.644</v>
      </c>
      <c r="AS43" s="45">
        <v>25319.3</v>
      </c>
      <c r="AT43" s="30"/>
      <c r="AU43" s="40">
        <v>24156</v>
      </c>
      <c r="AW43" s="30">
        <v>23297</v>
      </c>
      <c r="AX43" s="30"/>
      <c r="AY43" s="40">
        <v>23309.9</v>
      </c>
    </row>
    <row r="44" spans="1:51">
      <c r="B44" t="s">
        <v>69</v>
      </c>
      <c r="C44" s="53">
        <v>15804.006100000001</v>
      </c>
      <c r="E44" s="45">
        <v>15804</v>
      </c>
      <c r="F44" s="45"/>
      <c r="G44" s="53">
        <v>15761</v>
      </c>
      <c r="I44" s="45">
        <v>14965.18743557</v>
      </c>
      <c r="J44" s="45"/>
      <c r="K44" s="44">
        <v>14689.918935879999</v>
      </c>
      <c r="M44" s="45">
        <v>14699.048933460001</v>
      </c>
      <c r="N44" s="45"/>
      <c r="O44" s="44">
        <f>O38</f>
        <v>14591.35945908</v>
      </c>
      <c r="Q44" s="45">
        <v>14109.42591616</v>
      </c>
      <c r="R44" s="45"/>
      <c r="S44" s="44">
        <v>14002.10528828</v>
      </c>
      <c r="U44" s="45">
        <v>13858.093384260001</v>
      </c>
      <c r="V44" s="45"/>
      <c r="W44" s="44">
        <v>13330.225</v>
      </c>
      <c r="Y44" s="45">
        <v>12864.259</v>
      </c>
      <c r="Z44" s="45"/>
      <c r="AA44" s="44">
        <v>12551.607</v>
      </c>
      <c r="AC44" s="45">
        <v>12982.231277020001</v>
      </c>
      <c r="AD44" s="45"/>
      <c r="AE44" s="40">
        <v>12950.38677334</v>
      </c>
      <c r="AG44" s="45">
        <v>12534.81761659</v>
      </c>
      <c r="AH44" s="45"/>
      <c r="AI44" s="40">
        <v>12511.57606876</v>
      </c>
      <c r="AK44" s="45">
        <v>12510.17224785</v>
      </c>
      <c r="AL44" s="45"/>
      <c r="AM44" s="40">
        <v>12511.538600690001</v>
      </c>
      <c r="AO44" s="45">
        <v>12138.30917112</v>
      </c>
      <c r="AP44" s="45"/>
      <c r="AQ44" s="40">
        <v>11924.1</v>
      </c>
      <c r="AS44" s="45">
        <v>11884.6</v>
      </c>
      <c r="AT44" s="30"/>
      <c r="AU44" s="40">
        <v>11909.3</v>
      </c>
      <c r="AW44" s="30">
        <v>11409</v>
      </c>
      <c r="AX44" s="30"/>
      <c r="AY44" s="40">
        <v>11278</v>
      </c>
    </row>
    <row r="45" spans="1:51" ht="13.5" thickBot="1">
      <c r="A45" s="37"/>
      <c r="B45" s="38" t="s">
        <v>74</v>
      </c>
      <c r="C45" s="39">
        <v>0.46475886812673656</v>
      </c>
      <c r="D45" s="38"/>
      <c r="E45" s="39">
        <v>0.48663628525680502</v>
      </c>
      <c r="F45" s="39"/>
      <c r="G45" s="39">
        <v>0.52355168748339087</v>
      </c>
      <c r="H45" s="38"/>
      <c r="I45" s="39">
        <v>0.5174073689777684</v>
      </c>
      <c r="J45" s="39"/>
      <c r="K45" s="39">
        <v>0.52160721735844684</v>
      </c>
      <c r="L45" s="38"/>
      <c r="M45" s="39">
        <v>0.53606703468032635</v>
      </c>
      <c r="N45" s="39"/>
      <c r="O45" s="39">
        <f>O44/O43</f>
        <v>0.5361602551604705</v>
      </c>
      <c r="P45" s="38"/>
      <c r="Q45" s="39">
        <v>0.53577709503872928</v>
      </c>
      <c r="R45" s="39"/>
      <c r="S45" s="39">
        <v>0.54083485791860686</v>
      </c>
      <c r="T45" s="38"/>
      <c r="U45" s="39">
        <v>0.54027721766078651</v>
      </c>
      <c r="V45" s="39"/>
      <c r="W45" s="39">
        <v>0.52992463310891758</v>
      </c>
      <c r="X45" s="38"/>
      <c r="Y45" s="39">
        <v>0.51602420659967396</v>
      </c>
      <c r="Z45" s="39"/>
      <c r="AA45" s="39">
        <v>0.50116394898892036</v>
      </c>
      <c r="AB45" s="38"/>
      <c r="AC45" s="39">
        <v>0.50446476777628213</v>
      </c>
      <c r="AD45" s="39"/>
      <c r="AE45" s="39">
        <v>0.49230901373914043</v>
      </c>
      <c r="AF45" s="38"/>
      <c r="AG45" s="39">
        <v>0.47358896969427994</v>
      </c>
      <c r="AH45" s="39"/>
      <c r="AI45" s="39">
        <v>0.47681859489705769</v>
      </c>
      <c r="AJ45" s="38"/>
      <c r="AK45" s="39">
        <v>0.48124631907516718</v>
      </c>
      <c r="AL45" s="39"/>
      <c r="AM45" s="39">
        <v>0.49211659970640398</v>
      </c>
      <c r="AN45" s="38"/>
      <c r="AO45" s="39">
        <v>0.48357119772861701</v>
      </c>
      <c r="AP45" s="39"/>
      <c r="AQ45" s="39">
        <v>0.46872118179012257</v>
      </c>
      <c r="AR45" s="38"/>
      <c r="AS45" s="39">
        <v>0.4693889641498778</v>
      </c>
      <c r="AT45" s="38"/>
      <c r="AU45" s="39">
        <v>0.49301622785229338</v>
      </c>
      <c r="AV45" s="38"/>
      <c r="AW45" s="39">
        <v>0.48971970639996565</v>
      </c>
      <c r="AX45" s="38"/>
      <c r="AY45" s="39">
        <v>0.4838287594541375</v>
      </c>
    </row>
    <row r="46" spans="1:51">
      <c r="E46" s="30"/>
      <c r="F46" s="30"/>
      <c r="I46" s="30"/>
      <c r="J46" s="30"/>
      <c r="M46" s="30"/>
      <c r="N46" s="30"/>
      <c r="Q46" s="30"/>
      <c r="R46" s="30"/>
      <c r="U46" s="30"/>
      <c r="V46" s="30"/>
      <c r="Y46" s="30"/>
      <c r="Z46" s="30"/>
      <c r="AC46" s="30"/>
      <c r="AD46" s="30"/>
      <c r="AG46" s="30"/>
      <c r="AH46" s="30"/>
      <c r="AK46" s="30"/>
      <c r="AL46" s="30"/>
      <c r="AO46" s="30"/>
      <c r="AP46" s="30"/>
      <c r="AS46" s="30"/>
      <c r="AT46" s="30"/>
      <c r="AW46" s="30"/>
      <c r="AX46" s="30"/>
    </row>
    <row r="47" spans="1:51">
      <c r="E47" s="30"/>
      <c r="F47" s="30"/>
      <c r="I47" s="30"/>
      <c r="J47" s="30"/>
      <c r="M47" s="30"/>
      <c r="N47" s="30"/>
      <c r="Q47" s="30"/>
      <c r="R47" s="30"/>
      <c r="U47" s="30"/>
      <c r="V47" s="30"/>
      <c r="Y47" s="30"/>
      <c r="Z47" s="30"/>
      <c r="AC47" s="30"/>
      <c r="AD47" s="30"/>
      <c r="AG47" s="30"/>
      <c r="AH47" s="30"/>
      <c r="AK47" s="30"/>
      <c r="AL47" s="30"/>
      <c r="AO47" s="30"/>
      <c r="AP47" s="30"/>
      <c r="AS47" s="30"/>
      <c r="AT47" s="30"/>
      <c r="AW47" s="30"/>
      <c r="AX47" s="30"/>
    </row>
    <row r="48" spans="1:51">
      <c r="A48" t="s">
        <v>75</v>
      </c>
      <c r="B48" t="s">
        <v>76</v>
      </c>
      <c r="C48" s="31">
        <v>698.00160000000005</v>
      </c>
      <c r="D48" s="31">
        <v>158.80184499999999</v>
      </c>
      <c r="E48" s="32">
        <v>539.20000000000005</v>
      </c>
      <c r="F48" s="32">
        <v>173.67939999999999</v>
      </c>
      <c r="G48" s="31">
        <v>365.52</v>
      </c>
      <c r="H48">
        <v>195.6</v>
      </c>
      <c r="I48" s="32">
        <v>169.89938018000001</v>
      </c>
      <c r="J48" s="32">
        <v>169.89938018000001</v>
      </c>
      <c r="K48" s="31">
        <v>726.02715026999999</v>
      </c>
      <c r="L48" s="31">
        <v>173.782326810001</v>
      </c>
      <c r="M48" s="32">
        <v>552.24482346000002</v>
      </c>
      <c r="N48" s="32">
        <v>181.75889321</v>
      </c>
      <c r="O48" s="31">
        <v>370.48593025000002</v>
      </c>
      <c r="P48" s="31">
        <v>186.38401464</v>
      </c>
      <c r="Q48" s="32">
        <v>184.10191560999999</v>
      </c>
      <c r="R48" s="32">
        <v>184.10191560999999</v>
      </c>
      <c r="S48" s="31">
        <v>647.82540211000003</v>
      </c>
      <c r="T48" s="31">
        <v>179.61472269999999</v>
      </c>
      <c r="U48" s="32">
        <v>468.21067941000001</v>
      </c>
      <c r="V48" s="32">
        <v>164.63244957000001</v>
      </c>
      <c r="W48" s="31">
        <v>303.57799999999997</v>
      </c>
      <c r="X48" s="31">
        <v>149.93100000000001</v>
      </c>
      <c r="Y48" s="32">
        <v>153.64699999999999</v>
      </c>
      <c r="Z48" s="32">
        <v>153.64699999999999</v>
      </c>
      <c r="AA48" s="31">
        <v>532.96699999999998</v>
      </c>
      <c r="AB48" s="31">
        <v>159.98099999999999</v>
      </c>
      <c r="AC48" s="32">
        <v>372.98586359000001</v>
      </c>
      <c r="AD48" s="32">
        <v>137.50671639000001</v>
      </c>
      <c r="AE48" s="31">
        <v>235.4791472</v>
      </c>
      <c r="AF48" s="31">
        <v>127.95943634</v>
      </c>
      <c r="AG48" s="32">
        <v>107.51971086</v>
      </c>
      <c r="AH48" s="32">
        <v>107.51971086</v>
      </c>
      <c r="AI48" s="31">
        <v>427.32698514999998</v>
      </c>
      <c r="AJ48" s="31">
        <v>109.78420911000001</v>
      </c>
      <c r="AK48" s="32">
        <v>317.54277603999998</v>
      </c>
      <c r="AL48" s="32">
        <v>112.69290607000001</v>
      </c>
      <c r="AM48" s="31">
        <v>204.84986996999999</v>
      </c>
      <c r="AN48" s="31">
        <v>104.23274524999999</v>
      </c>
      <c r="AO48" s="32">
        <v>100.61712472000001</v>
      </c>
      <c r="AP48" s="32">
        <v>100.61712472000001</v>
      </c>
      <c r="AQ48" s="31">
        <v>430.94456337000003</v>
      </c>
      <c r="AR48" s="31">
        <v>119.622</v>
      </c>
      <c r="AS48" s="30">
        <v>311.3</v>
      </c>
      <c r="AT48" s="30">
        <v>113.6</v>
      </c>
      <c r="AU48">
        <v>197.7</v>
      </c>
      <c r="AV48">
        <v>130.80000000000001</v>
      </c>
      <c r="AW48" s="32">
        <v>66.929000000000002</v>
      </c>
      <c r="AX48" s="32">
        <v>66.929000000000002</v>
      </c>
      <c r="AY48" s="31">
        <v>483.00200000000001</v>
      </c>
    </row>
    <row r="49" spans="1:51">
      <c r="B49" t="s">
        <v>77</v>
      </c>
      <c r="C49" s="31">
        <v>366.17169999999999</v>
      </c>
      <c r="D49" s="31">
        <v>100.51949999999999</v>
      </c>
      <c r="E49" s="32">
        <v>265.7</v>
      </c>
      <c r="F49" s="32">
        <v>84.504000000000005</v>
      </c>
      <c r="G49" s="31">
        <v>181.14794000000001</v>
      </c>
      <c r="H49">
        <v>92</v>
      </c>
      <c r="I49" s="32">
        <v>89.179004559999996</v>
      </c>
      <c r="J49" s="32">
        <v>89.179004559999996</v>
      </c>
      <c r="K49" s="31">
        <v>333.15913627999998</v>
      </c>
      <c r="L49" s="31">
        <v>98.264224659999996</v>
      </c>
      <c r="M49" s="32">
        <v>234.89491161999999</v>
      </c>
      <c r="N49" s="32">
        <v>78.935636770000002</v>
      </c>
      <c r="O49" s="31">
        <v>155.95927485000001</v>
      </c>
      <c r="P49" s="31">
        <v>79.461760819999995</v>
      </c>
      <c r="Q49" s="32">
        <v>76.497514030000005</v>
      </c>
      <c r="R49" s="32">
        <v>76.497514030000005</v>
      </c>
      <c r="S49" s="31">
        <v>293.29171391</v>
      </c>
      <c r="T49" s="31">
        <v>84.151979890000007</v>
      </c>
      <c r="U49" s="32">
        <v>209.13973401999999</v>
      </c>
      <c r="V49" s="32">
        <v>67.916353109999903</v>
      </c>
      <c r="W49" s="31">
        <v>141.22300000000001</v>
      </c>
      <c r="X49" s="31">
        <v>69.885999999999996</v>
      </c>
      <c r="Y49" s="32">
        <v>71.337999999999994</v>
      </c>
      <c r="Z49" s="32">
        <v>71.337999999999994</v>
      </c>
      <c r="AA49" s="31">
        <v>261.13600000000002</v>
      </c>
      <c r="AB49" s="31">
        <v>76.637</v>
      </c>
      <c r="AC49" s="32">
        <v>184.49923949999999</v>
      </c>
      <c r="AD49" s="32">
        <v>61.084160060000002</v>
      </c>
      <c r="AE49" s="31">
        <v>123.41507944</v>
      </c>
      <c r="AF49" s="31">
        <v>60.169669259999999</v>
      </c>
      <c r="AG49" s="32">
        <v>63.24541018</v>
      </c>
      <c r="AH49" s="32">
        <v>63.24541018</v>
      </c>
      <c r="AI49" s="31">
        <v>249.52127449</v>
      </c>
      <c r="AJ49" s="31">
        <v>66.566325809999995</v>
      </c>
      <c r="AK49" s="32">
        <v>182.95494868</v>
      </c>
      <c r="AL49" s="32">
        <v>60.765944820000001</v>
      </c>
      <c r="AM49" s="31">
        <v>122.18900386</v>
      </c>
      <c r="AN49" s="31">
        <v>59.935102430000001</v>
      </c>
      <c r="AO49" s="32">
        <v>62.253900000000002</v>
      </c>
      <c r="AP49" s="32">
        <v>62.253900000000002</v>
      </c>
      <c r="AQ49">
        <v>252.3</v>
      </c>
      <c r="AR49" s="31">
        <v>69.694999999999993</v>
      </c>
      <c r="AS49" s="30">
        <v>182.6</v>
      </c>
      <c r="AT49" s="30">
        <v>61.9</v>
      </c>
      <c r="AU49">
        <v>120.7</v>
      </c>
      <c r="AV49">
        <v>56.8</v>
      </c>
      <c r="AW49" s="32">
        <v>63.863999999999997</v>
      </c>
      <c r="AX49" s="32">
        <v>63.863999999999997</v>
      </c>
      <c r="AY49" s="31">
        <v>257.37</v>
      </c>
    </row>
    <row r="50" spans="1:51" ht="13.5" thickBot="1">
      <c r="A50" s="37"/>
      <c r="B50" s="38" t="s">
        <v>75</v>
      </c>
      <c r="C50" s="39">
        <v>0.52460008687659165</v>
      </c>
      <c r="D50" s="39">
        <v>0.63298697820544847</v>
      </c>
      <c r="E50" s="39">
        <v>0.49276706231453998</v>
      </c>
      <c r="F50" s="39">
        <v>0.48655165782470466</v>
      </c>
      <c r="G50" s="39">
        <v>0.49558968045524188</v>
      </c>
      <c r="H50" s="39">
        <v>0.47034764826175868</v>
      </c>
      <c r="I50" s="39">
        <v>0.52489305414486642</v>
      </c>
      <c r="J50" s="39">
        <v>0.52489305414486642</v>
      </c>
      <c r="K50" s="39">
        <v>0.45887972117310277</v>
      </c>
      <c r="L50" s="39">
        <v>0.56544429150976816</v>
      </c>
      <c r="M50" s="39">
        <v>0.42534561057232584</v>
      </c>
      <c r="N50" s="39">
        <v>0.43428761793129761</v>
      </c>
      <c r="O50" s="39">
        <f t="shared" ref="O50:P50" si="7">O49/O48</f>
        <v>0.42095869806651048</v>
      </c>
      <c r="P50" s="39">
        <f t="shared" si="7"/>
        <v>0.42633356177824627</v>
      </c>
      <c r="Q50" s="39">
        <v>0.41551720837088801</v>
      </c>
      <c r="R50" s="39">
        <v>0.41551720837088801</v>
      </c>
      <c r="S50" s="39">
        <v>0.4527326544385788</v>
      </c>
      <c r="T50" s="39">
        <v>0.46851382016469861</v>
      </c>
      <c r="U50" s="39">
        <v>0.44667869234324259</v>
      </c>
      <c r="V50" s="39">
        <v>0.41253321132856363</v>
      </c>
      <c r="W50" s="39">
        <v>0.46519510636475642</v>
      </c>
      <c r="X50" s="39">
        <v>0.4661210823645543</v>
      </c>
      <c r="Y50" s="39">
        <v>0.46429803380476026</v>
      </c>
      <c r="Z50" s="39">
        <v>0.46429803380476026</v>
      </c>
      <c r="AA50" s="39">
        <v>0.48996654577112658</v>
      </c>
      <c r="AB50" s="39">
        <v>0.47903813577862375</v>
      </c>
      <c r="AC50" s="39">
        <v>0.49465477786259598</v>
      </c>
      <c r="AD50" s="39">
        <v>0.44422673789076289</v>
      </c>
      <c r="AE50" s="39">
        <v>0.52410194663725196</v>
      </c>
      <c r="AF50" s="39">
        <v>0.47022455694571563</v>
      </c>
      <c r="AG50" s="39">
        <v>0.58822154258162962</v>
      </c>
      <c r="AH50" s="39">
        <v>0.58822154258162962</v>
      </c>
      <c r="AI50" s="39">
        <v>0.58391181264252068</v>
      </c>
      <c r="AJ50" s="39">
        <v>0.60633789093751023</v>
      </c>
      <c r="AK50" s="39">
        <v>0.57615843434257086</v>
      </c>
      <c r="AL50" s="39">
        <v>0.53921712500922458</v>
      </c>
      <c r="AM50" s="39">
        <v>0.59648074894016012</v>
      </c>
      <c r="AN50" s="39">
        <v>0.57501222179505063</v>
      </c>
      <c r="AO50" s="39">
        <v>0.61872072147998469</v>
      </c>
      <c r="AP50" s="39">
        <v>0.61872072147998469</v>
      </c>
      <c r="AQ50" s="39">
        <v>0.58545813416697057</v>
      </c>
      <c r="AR50" s="39">
        <v>0.58262694153249395</v>
      </c>
      <c r="AS50" s="39">
        <v>0.58657243816254412</v>
      </c>
      <c r="AT50" s="39">
        <v>0.54489436619718312</v>
      </c>
      <c r="AU50" s="39">
        <v>0.61052099140111282</v>
      </c>
      <c r="AV50" s="39">
        <v>0.43425076452599382</v>
      </c>
      <c r="AW50" s="39">
        <v>0.95420520252805208</v>
      </c>
      <c r="AX50" s="39">
        <v>0.95420520252805208</v>
      </c>
      <c r="AY50" s="39">
        <v>0.53285493641848269</v>
      </c>
    </row>
    <row r="51" spans="1:51">
      <c r="E51" s="30"/>
      <c r="F51" s="30"/>
      <c r="I51" s="30"/>
      <c r="J51" s="30"/>
      <c r="M51" s="30"/>
      <c r="N51" s="30"/>
      <c r="Q51" s="30"/>
      <c r="R51" s="30"/>
      <c r="U51" s="30"/>
      <c r="V51" s="30"/>
      <c r="Y51" s="30"/>
      <c r="Z51" s="30"/>
      <c r="AC51" s="30"/>
      <c r="AD51" s="30"/>
      <c r="AG51" s="30"/>
      <c r="AH51" s="30"/>
      <c r="AK51" s="30"/>
      <c r="AL51" s="30"/>
      <c r="AO51" s="30"/>
      <c r="AP51" s="30"/>
      <c r="AS51" s="30"/>
      <c r="AT51" s="30"/>
      <c r="AW51" s="30"/>
      <c r="AX51" s="30"/>
    </row>
    <row r="52" spans="1:51">
      <c r="E52" s="30"/>
      <c r="F52" s="30"/>
      <c r="I52" s="30"/>
      <c r="J52" s="30"/>
      <c r="M52" s="30"/>
      <c r="N52" s="30"/>
      <c r="Q52" s="30"/>
      <c r="R52" s="30"/>
      <c r="U52" s="30"/>
      <c r="V52" s="30"/>
      <c r="Y52" s="30"/>
      <c r="Z52" s="30"/>
      <c r="AC52" s="30"/>
      <c r="AD52" s="30"/>
      <c r="AG52" s="30"/>
      <c r="AH52" s="30"/>
      <c r="AK52" s="30"/>
      <c r="AL52" s="30"/>
      <c r="AO52" s="30"/>
      <c r="AP52" s="30"/>
      <c r="AS52" s="30"/>
      <c r="AT52" s="30"/>
      <c r="AW52" s="30"/>
      <c r="AX52" s="30"/>
    </row>
    <row r="53" spans="1:51">
      <c r="A53" t="s">
        <v>78</v>
      </c>
      <c r="B53" t="s">
        <v>76</v>
      </c>
      <c r="C53" s="31">
        <v>698.00160000000005</v>
      </c>
      <c r="D53" s="31">
        <v>158.80184499999999</v>
      </c>
      <c r="E53" s="32">
        <v>539.20000000000005</v>
      </c>
      <c r="F53" s="32">
        <v>173.67939999999999</v>
      </c>
      <c r="G53">
        <v>365.52</v>
      </c>
      <c r="H53">
        <v>195.6</v>
      </c>
      <c r="I53" s="32">
        <v>169.89938018000001</v>
      </c>
      <c r="J53" s="32">
        <v>169.89938018000001</v>
      </c>
      <c r="K53" s="31">
        <v>726.02715026999999</v>
      </c>
      <c r="L53" s="31">
        <v>173.782326810001</v>
      </c>
      <c r="M53" s="32">
        <v>552.24482346000002</v>
      </c>
      <c r="N53" s="32">
        <v>181.75889321</v>
      </c>
      <c r="O53" s="31">
        <f>O48</f>
        <v>370.48593025000002</v>
      </c>
      <c r="P53" s="31">
        <f>P48</f>
        <v>186.38401464</v>
      </c>
      <c r="Q53" s="32">
        <v>184.10191560999999</v>
      </c>
      <c r="R53" s="32">
        <v>184.10191560999999</v>
      </c>
      <c r="S53" s="31">
        <v>647.82540211000003</v>
      </c>
      <c r="T53" s="31">
        <v>179.61472269999999</v>
      </c>
      <c r="U53" s="32">
        <v>468.21067941000001</v>
      </c>
      <c r="V53" s="32">
        <v>164.63244957000001</v>
      </c>
      <c r="W53" s="31">
        <v>303.57799999999997</v>
      </c>
      <c r="X53" s="31">
        <v>149.93100000000001</v>
      </c>
      <c r="Y53" s="32">
        <v>153.64699999999999</v>
      </c>
      <c r="Z53" s="32">
        <v>153.64699999999999</v>
      </c>
      <c r="AA53" s="31">
        <v>532.96699999999998</v>
      </c>
      <c r="AB53" s="31">
        <v>159.98099999999999</v>
      </c>
      <c r="AC53" s="32">
        <v>372.98586359000001</v>
      </c>
      <c r="AD53" s="32">
        <v>137.50671639000001</v>
      </c>
      <c r="AE53" s="31">
        <v>235.4791472</v>
      </c>
      <c r="AF53" s="31">
        <v>127.95943634</v>
      </c>
      <c r="AG53" s="32">
        <v>107.51971086</v>
      </c>
      <c r="AH53" s="32">
        <v>107.51971086</v>
      </c>
      <c r="AI53" s="31">
        <v>427.32698514999998</v>
      </c>
      <c r="AJ53" s="31">
        <v>109.78420911000001</v>
      </c>
      <c r="AK53" s="32">
        <v>317.54277603999998</v>
      </c>
      <c r="AL53" s="32">
        <v>112.69290607000001</v>
      </c>
      <c r="AM53" s="31">
        <v>204.84986996999999</v>
      </c>
      <c r="AN53" s="31">
        <v>104.23274524999999</v>
      </c>
      <c r="AO53" s="32">
        <v>100.61712472000001</v>
      </c>
      <c r="AP53" s="32">
        <v>100.61712472000001</v>
      </c>
      <c r="AQ53">
        <v>430.9</v>
      </c>
      <c r="AR53" s="31">
        <v>119.622</v>
      </c>
      <c r="AS53" s="30">
        <v>311.3</v>
      </c>
      <c r="AT53" s="30">
        <v>113.6</v>
      </c>
      <c r="AU53">
        <v>197.7</v>
      </c>
      <c r="AV53">
        <v>130.80000000000001</v>
      </c>
      <c r="AW53" s="32">
        <v>66.922899999999998</v>
      </c>
      <c r="AX53" s="32">
        <v>66.922899999999998</v>
      </c>
      <c r="AY53" s="31">
        <v>483.00200000000001</v>
      </c>
    </row>
    <row r="54" spans="1:51">
      <c r="B54" t="s">
        <v>79</v>
      </c>
      <c r="C54" s="31">
        <v>13.84292713</v>
      </c>
      <c r="D54" s="31">
        <v>-3.5</v>
      </c>
      <c r="E54" s="32">
        <v>17.34292713</v>
      </c>
      <c r="F54" s="32">
        <v>9.8000000000000007</v>
      </c>
      <c r="G54">
        <v>7.4999999999999991</v>
      </c>
      <c r="H54">
        <v>10.199999999999999</v>
      </c>
      <c r="I54" s="32">
        <v>-2.6570728699999999</v>
      </c>
      <c r="J54" s="32">
        <v>-2.6570728699999999</v>
      </c>
      <c r="K54" s="31">
        <v>11.139722129999999</v>
      </c>
      <c r="L54" s="31">
        <v>-4.54504003</v>
      </c>
      <c r="M54" s="32">
        <v>15.68476216</v>
      </c>
      <c r="N54" s="32">
        <v>2.04021045</v>
      </c>
      <c r="O54" s="31">
        <v>13.64455171</v>
      </c>
      <c r="P54" s="31">
        <v>5.1104825099999998</v>
      </c>
      <c r="Q54" s="32">
        <v>8.5340691999999994</v>
      </c>
      <c r="R54" s="32">
        <v>8.5340691999999994</v>
      </c>
      <c r="S54" s="31">
        <v>0.29466844999999597</v>
      </c>
      <c r="T54" s="31">
        <v>4.3522440800000002</v>
      </c>
      <c r="U54" s="32">
        <v>-4.0575756300000103</v>
      </c>
      <c r="V54" s="32">
        <v>0.117293849999993</v>
      </c>
      <c r="W54" s="31">
        <v>-4.1749999999999998</v>
      </c>
      <c r="X54" s="31">
        <v>-5.2859999999999996</v>
      </c>
      <c r="Y54" s="32">
        <v>1.1120000000000001</v>
      </c>
      <c r="Z54" s="32">
        <v>1.1120000000000001</v>
      </c>
      <c r="AA54" s="31">
        <v>-2.359</v>
      </c>
      <c r="AB54" s="31">
        <v>5.9119999999999999</v>
      </c>
      <c r="AC54" s="32">
        <v>-8.2709728499999997</v>
      </c>
      <c r="AD54" s="32">
        <v>-6.7147298600000003</v>
      </c>
      <c r="AE54" s="31">
        <v>-1.5562429900000001</v>
      </c>
      <c r="AF54" s="31">
        <v>1.08437703</v>
      </c>
      <c r="AG54" s="32">
        <v>-2.6406200200000001</v>
      </c>
      <c r="AH54" s="32">
        <v>-2.6406200200000001</v>
      </c>
      <c r="AI54" s="31">
        <v>-12.17465595</v>
      </c>
      <c r="AJ54" s="31">
        <v>-9.8974704500000001</v>
      </c>
      <c r="AK54" s="32">
        <v>-2.2771854999999999</v>
      </c>
      <c r="AL54" s="32">
        <v>2.9897689199999999</v>
      </c>
      <c r="AM54" s="31">
        <v>-5.2669544200000002</v>
      </c>
      <c r="AN54" s="31">
        <v>-6.4393488699999999</v>
      </c>
      <c r="AO54" s="32">
        <v>1.1719999999999999</v>
      </c>
      <c r="AP54" s="32">
        <v>1.1719999999999999</v>
      </c>
      <c r="AQ54">
        <v>11.5</v>
      </c>
      <c r="AR54" s="31">
        <v>13.792</v>
      </c>
      <c r="AS54" s="30">
        <v>-2.2999999999999998</v>
      </c>
      <c r="AT54" s="30">
        <v>7.9</v>
      </c>
      <c r="AU54">
        <v>-10.199999999999999</v>
      </c>
      <c r="AV54">
        <v>39.200000000000003</v>
      </c>
      <c r="AW54" s="32">
        <v>-51.19</v>
      </c>
      <c r="AX54" s="32">
        <v>-51.19</v>
      </c>
      <c r="AY54" s="31">
        <v>1.427</v>
      </c>
    </row>
    <row r="55" spans="1:51">
      <c r="B55" t="s">
        <v>77</v>
      </c>
      <c r="C55" s="54">
        <v>366.17169999999999</v>
      </c>
      <c r="D55" s="31">
        <v>100.51949999999999</v>
      </c>
      <c r="E55" s="32">
        <v>265.7</v>
      </c>
      <c r="F55" s="32">
        <v>84.504000000000005</v>
      </c>
      <c r="G55" s="54">
        <v>181.14794000000001</v>
      </c>
      <c r="H55">
        <v>92</v>
      </c>
      <c r="I55" s="32">
        <v>89.179004559999996</v>
      </c>
      <c r="J55" s="32">
        <v>89.179004559999996</v>
      </c>
      <c r="K55" s="31">
        <v>333.15913627999998</v>
      </c>
      <c r="L55" s="31">
        <v>98.264224659999996</v>
      </c>
      <c r="M55" s="32">
        <v>234.89491161999999</v>
      </c>
      <c r="N55" s="32">
        <v>78.935636770000002</v>
      </c>
      <c r="O55" s="31">
        <v>155.95927485000001</v>
      </c>
      <c r="P55" s="31">
        <v>79.461760819999995</v>
      </c>
      <c r="Q55" s="32">
        <v>76.497514030000005</v>
      </c>
      <c r="R55" s="32">
        <v>76.497514030000005</v>
      </c>
      <c r="S55" s="31">
        <v>293.29171391</v>
      </c>
      <c r="T55" s="31">
        <v>84.151979890000007</v>
      </c>
      <c r="U55" s="32">
        <v>209.13973401999999</v>
      </c>
      <c r="V55" s="32">
        <v>67.916353109999903</v>
      </c>
      <c r="W55" s="31">
        <v>141.22300000000001</v>
      </c>
      <c r="X55" s="31">
        <v>69.885999999999996</v>
      </c>
      <c r="Y55" s="32">
        <v>71.337999999999994</v>
      </c>
      <c r="Z55" s="32">
        <v>71.337999999999994</v>
      </c>
      <c r="AA55" s="31">
        <v>261.13600000000002</v>
      </c>
      <c r="AB55" s="31">
        <v>76.637</v>
      </c>
      <c r="AC55" s="32">
        <v>184.49923949999999</v>
      </c>
      <c r="AD55" s="32">
        <v>61.084160060000002</v>
      </c>
      <c r="AE55" s="31">
        <v>123.41507944</v>
      </c>
      <c r="AF55" s="31">
        <v>60.169669259999999</v>
      </c>
      <c r="AG55" s="32">
        <v>63.24541018</v>
      </c>
      <c r="AH55" s="32">
        <v>63.24541018</v>
      </c>
      <c r="AI55" s="31">
        <v>249.52127449</v>
      </c>
      <c r="AJ55" s="31">
        <v>66.566325809999995</v>
      </c>
      <c r="AK55" s="32">
        <v>182.95494868</v>
      </c>
      <c r="AL55" s="32">
        <v>60.765944820000001</v>
      </c>
      <c r="AM55" s="31">
        <v>122.18900386</v>
      </c>
      <c r="AN55" s="31">
        <v>59.935102430000001</v>
      </c>
      <c r="AO55" s="32">
        <v>62.253900000000002</v>
      </c>
      <c r="AP55" s="32">
        <v>62.253900000000002</v>
      </c>
      <c r="AQ55">
        <v>252.3</v>
      </c>
      <c r="AR55" s="31">
        <v>69.694999999999993</v>
      </c>
      <c r="AS55" s="30">
        <v>182.6</v>
      </c>
      <c r="AT55" s="30">
        <v>61.9</v>
      </c>
      <c r="AU55">
        <v>120.7</v>
      </c>
      <c r="AV55">
        <v>56.8</v>
      </c>
      <c r="AW55" s="32">
        <v>63.863999999999997</v>
      </c>
      <c r="AX55" s="32">
        <v>63.863999999999997</v>
      </c>
      <c r="AY55" s="31">
        <v>257.37</v>
      </c>
    </row>
    <row r="56" spans="1:51" ht="13.5" thickBot="1">
      <c r="A56" s="37"/>
      <c r="B56" s="38" t="s">
        <v>78</v>
      </c>
      <c r="C56" s="39">
        <v>0.5352145847452815</v>
      </c>
      <c r="D56" s="39">
        <v>0.61933676724377351</v>
      </c>
      <c r="E56" s="39">
        <v>0.50914323827932206</v>
      </c>
      <c r="F56" s="39">
        <v>0.51564748223388668</v>
      </c>
      <c r="G56" s="39">
        <v>0.50597156583431102</v>
      </c>
      <c r="H56" s="39">
        <v>0.49622437971952532</v>
      </c>
      <c r="I56" s="39">
        <v>0.51681060304455528</v>
      </c>
      <c r="J56" s="39">
        <v>0.51681060304455528</v>
      </c>
      <c r="K56" s="39">
        <v>0.46603020722691429</v>
      </c>
      <c r="L56" s="39">
        <v>0.55103277977611087</v>
      </c>
      <c r="M56" s="39">
        <v>0.43777934393940321</v>
      </c>
      <c r="N56" s="39">
        <v>0.43921775720675776</v>
      </c>
      <c r="O56" s="39">
        <f t="shared" ref="O56:P56" si="8">O55/(O53-O54)</f>
        <v>0.43705490514609086</v>
      </c>
      <c r="P56" s="39">
        <f t="shared" si="8"/>
        <v>0.43835280245443736</v>
      </c>
      <c r="Q56" s="39">
        <v>0.43571482816595547</v>
      </c>
      <c r="R56" s="39">
        <v>0.43571482816595547</v>
      </c>
      <c r="S56" s="39">
        <v>0.45293867713775443</v>
      </c>
      <c r="T56" s="39">
        <v>0.48014829273558524</v>
      </c>
      <c r="U56" s="39">
        <v>0.4428409739339485</v>
      </c>
      <c r="V56" s="39">
        <v>0.4128273338268697</v>
      </c>
      <c r="W56" s="39">
        <v>0.45888423508462961</v>
      </c>
      <c r="X56" s="39">
        <v>0.45024707345200582</v>
      </c>
      <c r="Y56" s="39">
        <v>0.46768282689218865</v>
      </c>
      <c r="Z56" s="39">
        <v>0.46768282689218865</v>
      </c>
      <c r="AA56" s="39">
        <v>0.48780742949156219</v>
      </c>
      <c r="AB56" s="39">
        <v>0.49741998714861529</v>
      </c>
      <c r="AC56" s="39">
        <v>0.48392375392601095</v>
      </c>
      <c r="AD56" s="39">
        <v>0.42354422069872977</v>
      </c>
      <c r="AE56" s="39">
        <v>0.52066098375046199</v>
      </c>
      <c r="AF56" s="39">
        <v>0.47424347690734492</v>
      </c>
      <c r="AG56" s="39">
        <v>0.57412146164388866</v>
      </c>
      <c r="AH56" s="39">
        <v>0.57412146164388866</v>
      </c>
      <c r="AI56" s="39">
        <v>0.56773684363382459</v>
      </c>
      <c r="AJ56" s="39">
        <v>0.55619478315081883</v>
      </c>
      <c r="AK56" s="39">
        <v>0.57205606491550332</v>
      </c>
      <c r="AL56" s="39">
        <v>0.5539125534478847</v>
      </c>
      <c r="AM56" s="39">
        <v>0.58152889096212379</v>
      </c>
      <c r="AN56" s="39">
        <v>0.54155569122070935</v>
      </c>
      <c r="AO56" s="39">
        <v>0.6260125891066407</v>
      </c>
      <c r="AP56" s="39">
        <v>0.6260125891066407</v>
      </c>
      <c r="AQ56" s="39">
        <v>0.60157367668097284</v>
      </c>
      <c r="AR56" s="39">
        <v>0.65855617499763763</v>
      </c>
      <c r="AS56" s="39">
        <v>0.58227040816326525</v>
      </c>
      <c r="AT56" s="39">
        <v>0.58561967833491013</v>
      </c>
      <c r="AU56" s="39">
        <v>0.58056758056758062</v>
      </c>
      <c r="AV56" s="39">
        <v>0.62008733624454138</v>
      </c>
      <c r="AW56" s="39">
        <v>0.54070300534488613</v>
      </c>
      <c r="AX56" s="39">
        <v>0.54070300534488613</v>
      </c>
      <c r="AY56" s="39">
        <v>0.53443388880236731</v>
      </c>
    </row>
    <row r="57" spans="1:51">
      <c r="E57" s="30"/>
      <c r="F57" s="30"/>
      <c r="I57" s="30"/>
      <c r="J57" s="30"/>
      <c r="M57" s="30"/>
      <c r="N57" s="30"/>
      <c r="Q57" s="30"/>
      <c r="R57" s="30"/>
      <c r="U57" s="30"/>
      <c r="V57" s="30"/>
      <c r="Y57" s="30"/>
      <c r="Z57" s="30"/>
      <c r="AC57" s="30"/>
      <c r="AD57" s="30"/>
      <c r="AG57" s="30"/>
      <c r="AH57" s="30"/>
      <c r="AK57" s="30"/>
      <c r="AL57" s="30"/>
      <c r="AO57" s="30"/>
      <c r="AP57" s="30"/>
      <c r="AS57" s="30"/>
      <c r="AT57" s="30"/>
      <c r="AW57" s="30"/>
      <c r="AX57" s="30"/>
    </row>
    <row r="58" spans="1:51">
      <c r="E58" s="30"/>
      <c r="F58" s="30"/>
      <c r="I58" s="30"/>
      <c r="J58" s="30"/>
      <c r="M58" s="30"/>
      <c r="N58" s="30"/>
      <c r="Q58" s="30"/>
      <c r="R58" s="30"/>
      <c r="U58" s="30"/>
      <c r="V58" s="30"/>
      <c r="Y58" s="30"/>
      <c r="Z58" s="30"/>
      <c r="AC58" s="30"/>
      <c r="AD58" s="30"/>
      <c r="AG58" s="30"/>
      <c r="AH58" s="30"/>
      <c r="AK58" s="30"/>
      <c r="AL58" s="30"/>
      <c r="AO58" s="30"/>
      <c r="AP58" s="30"/>
      <c r="AS58" s="30"/>
      <c r="AT58" s="30"/>
      <c r="AW58" s="30"/>
      <c r="AX58" s="30"/>
    </row>
    <row r="59" spans="1:51">
      <c r="A59" t="s">
        <v>80</v>
      </c>
      <c r="B59" t="s">
        <v>81</v>
      </c>
      <c r="C59" s="31">
        <v>639.48975999999993</v>
      </c>
      <c r="D59" s="31">
        <v>146.75715</v>
      </c>
      <c r="E59" s="47">
        <v>492.73261000000002</v>
      </c>
      <c r="F59" s="47">
        <v>159.50339299999999</v>
      </c>
      <c r="G59" s="31">
        <v>333.22921700000001</v>
      </c>
      <c r="H59" s="31">
        <v>174.541619</v>
      </c>
      <c r="I59" s="47">
        <v>158.68759800000001</v>
      </c>
      <c r="J59" s="47">
        <v>158.68759800000001</v>
      </c>
      <c r="K59" s="46">
        <v>677.42887927000004</v>
      </c>
      <c r="L59" s="41">
        <v>165.36679599999999</v>
      </c>
      <c r="M59" s="47">
        <v>512.06208346999995</v>
      </c>
      <c r="N59" s="47">
        <v>170.457639</v>
      </c>
      <c r="O59" s="46">
        <v>-341.60444491999999</v>
      </c>
      <c r="P59" s="41">
        <v>-165.16957431</v>
      </c>
      <c r="Q59" s="47">
        <v>176.43487060999999</v>
      </c>
      <c r="R59" s="47">
        <v>176.43487060999999</v>
      </c>
      <c r="S59" s="46">
        <v>607.71390856000005</v>
      </c>
      <c r="T59" s="41">
        <v>164.76702169999999</v>
      </c>
      <c r="U59" s="47">
        <v>442.94688686000001</v>
      </c>
      <c r="V59" s="47">
        <v>156.30319116999999</v>
      </c>
      <c r="W59" s="46">
        <v>286.681804</v>
      </c>
      <c r="X59" s="41">
        <v>139.98965000000001</v>
      </c>
      <c r="Y59" s="47">
        <v>146.69200000000001</v>
      </c>
      <c r="Z59" s="47">
        <v>146.69200000000001</v>
      </c>
      <c r="AA59" s="46">
        <v>488.81799999999998</v>
      </c>
      <c r="AB59" s="41">
        <v>148.732</v>
      </c>
      <c r="AC59" s="47">
        <v>340.086366</v>
      </c>
      <c r="AD59" s="47">
        <v>128.54295200000001</v>
      </c>
      <c r="AE59" s="46">
        <v>211.54341299999999</v>
      </c>
      <c r="AF59" s="41">
        <v>117.107167</v>
      </c>
      <c r="AG59" s="47">
        <v>94.437245859999805</v>
      </c>
      <c r="AH59" s="47">
        <v>94.437245859999805</v>
      </c>
      <c r="AI59" s="46">
        <v>389.42879849000002</v>
      </c>
      <c r="AJ59" s="41">
        <v>103.25017922000001</v>
      </c>
      <c r="AK59" s="47">
        <v>286.17861927000001</v>
      </c>
      <c r="AL59" s="47">
        <v>104.1247413</v>
      </c>
      <c r="AM59" s="46">
        <v>182.053877</v>
      </c>
      <c r="AN59" s="41">
        <v>93.997287999999998</v>
      </c>
      <c r="AO59" s="47">
        <v>88.056589000000002</v>
      </c>
      <c r="AP59" s="47">
        <v>88.056589000000002</v>
      </c>
      <c r="AQ59" s="42">
        <v>393.14</v>
      </c>
      <c r="AR59" s="31">
        <v>113.78100000000001</v>
      </c>
      <c r="AS59" s="43">
        <v>279.39999999999998</v>
      </c>
      <c r="AT59" s="30">
        <v>103</v>
      </c>
      <c r="AU59">
        <v>176.3</v>
      </c>
      <c r="AV59">
        <v>119</v>
      </c>
      <c r="AW59" s="30">
        <v>57.4</v>
      </c>
      <c r="AX59" s="30">
        <v>57.4</v>
      </c>
      <c r="AY59" s="42">
        <v>432.02499999999998</v>
      </c>
    </row>
    <row r="60" spans="1:51">
      <c r="B60" t="s">
        <v>82</v>
      </c>
      <c r="C60" s="31">
        <v>13.753944999999998</v>
      </c>
      <c r="D60" s="31">
        <v>-3.5</v>
      </c>
      <c r="E60" s="47">
        <v>17.253945999999999</v>
      </c>
      <c r="F60" s="47">
        <v>9.7584009999999992</v>
      </c>
      <c r="G60" s="31">
        <v>7.4955449999999999</v>
      </c>
      <c r="H60" s="31">
        <v>10.152616999999999</v>
      </c>
      <c r="I60" s="47">
        <v>-2.657073</v>
      </c>
      <c r="J60" s="47">
        <v>-2.657073</v>
      </c>
      <c r="K60" s="46">
        <v>5.0926781300000004</v>
      </c>
      <c r="L60" s="46">
        <v>-4.5449999999999999</v>
      </c>
      <c r="M60" s="47">
        <v>9.6377181600000004</v>
      </c>
      <c r="N60" s="47">
        <v>2.0402100000000001</v>
      </c>
      <c r="O60" s="46">
        <v>-7.5975077100000004</v>
      </c>
      <c r="P60" s="46">
        <v>0.936561490000001</v>
      </c>
      <c r="Q60" s="47">
        <v>8.5340690000000006</v>
      </c>
      <c r="R60" s="47">
        <v>8.5340690000000006</v>
      </c>
      <c r="S60" s="46">
        <v>-7.7053315500000004</v>
      </c>
      <c r="T60" s="46">
        <v>-3.6477559199999998</v>
      </c>
      <c r="U60" s="47">
        <v>-4.0575756299999997</v>
      </c>
      <c r="V60" s="47">
        <v>0.11729427000000001</v>
      </c>
      <c r="W60" s="46">
        <v>-4.1748700000000003</v>
      </c>
      <c r="X60" s="46">
        <v>-5.2864779999999998</v>
      </c>
      <c r="Y60" s="47">
        <v>1.111</v>
      </c>
      <c r="Z60" s="47">
        <v>1.111</v>
      </c>
      <c r="AA60" s="46">
        <v>-11.116</v>
      </c>
      <c r="AB60" s="46">
        <v>2.9119999999999999</v>
      </c>
      <c r="AC60" s="47">
        <v>-14.028972</v>
      </c>
      <c r="AD60" s="47">
        <v>-6.7147300000000003</v>
      </c>
      <c r="AE60" s="46">
        <v>-7.3142429900000296</v>
      </c>
      <c r="AF60" s="46">
        <v>1.08437703</v>
      </c>
      <c r="AG60" s="47">
        <v>-8.3986200200000098</v>
      </c>
      <c r="AH60" s="47">
        <v>-8.3986200200000098</v>
      </c>
      <c r="AI60" s="46">
        <v>-16.854655950000001</v>
      </c>
      <c r="AJ60" s="41">
        <v>-9.8974699800000003</v>
      </c>
      <c r="AK60" s="47">
        <v>-6.95718597000001</v>
      </c>
      <c r="AL60" s="47">
        <v>2.9897684500000001</v>
      </c>
      <c r="AM60" s="46">
        <v>-9.9469539999999999</v>
      </c>
      <c r="AN60" s="41">
        <v>-6.4393479999999998</v>
      </c>
      <c r="AO60" s="47">
        <v>-3.5076049999999999</v>
      </c>
      <c r="AP60" s="47">
        <v>-3.5076049999999999</v>
      </c>
      <c r="AQ60" s="42">
        <v>11.529</v>
      </c>
      <c r="AR60" s="31">
        <v>13.792</v>
      </c>
      <c r="AS60" s="43">
        <v>-2.262</v>
      </c>
      <c r="AT60" s="30">
        <v>7.9</v>
      </c>
      <c r="AU60">
        <v>-10.199999999999999</v>
      </c>
      <c r="AV60">
        <v>39.200000000000003</v>
      </c>
      <c r="AW60" s="30">
        <v>-49.4</v>
      </c>
      <c r="AX60" s="30">
        <v>-49.4</v>
      </c>
      <c r="AY60" s="42">
        <v>1.427</v>
      </c>
    </row>
    <row r="61" spans="1:51">
      <c r="B61" t="s">
        <v>83</v>
      </c>
      <c r="C61" s="31">
        <v>306.39262000000002</v>
      </c>
      <c r="D61" s="31">
        <v>86.040085000000005</v>
      </c>
      <c r="E61" s="47">
        <v>220.35253399999999</v>
      </c>
      <c r="F61" s="47">
        <v>70.452515000000005</v>
      </c>
      <c r="G61" s="31">
        <v>149.90001899999999</v>
      </c>
      <c r="H61" s="31">
        <v>73.227238999999997</v>
      </c>
      <c r="I61" s="47">
        <v>76.672781000000001</v>
      </c>
      <c r="J61" s="47">
        <v>76.672781000000001</v>
      </c>
      <c r="K61" s="46">
        <v>285.99253027999998</v>
      </c>
      <c r="L61" s="41">
        <v>86.675635</v>
      </c>
      <c r="M61" s="47">
        <v>199.31689600000001</v>
      </c>
      <c r="N61" s="47">
        <v>67.360493000000005</v>
      </c>
      <c r="O61" s="46">
        <v>131.95640284999999</v>
      </c>
      <c r="P61" s="41">
        <v>65.456521820000006</v>
      </c>
      <c r="Q61" s="47">
        <v>66.499881000000002</v>
      </c>
      <c r="R61" s="47">
        <v>66.499881000000002</v>
      </c>
      <c r="S61" s="46">
        <v>253.42759989000001</v>
      </c>
      <c r="T61" s="41">
        <v>74.119611890000002</v>
      </c>
      <c r="U61" s="47">
        <v>179.30798799999999</v>
      </c>
      <c r="V61" s="47">
        <v>58.07331739</v>
      </c>
      <c r="W61" s="46">
        <v>121.23467100000001</v>
      </c>
      <c r="X61" s="41">
        <v>59.475121000000001</v>
      </c>
      <c r="Y61" s="47">
        <v>61.759</v>
      </c>
      <c r="Z61" s="47">
        <v>61.759</v>
      </c>
      <c r="AA61" s="46">
        <v>220.37899999999999</v>
      </c>
      <c r="AB61" s="41">
        <v>66.34</v>
      </c>
      <c r="AC61" s="47">
        <v>154.03917000000001</v>
      </c>
      <c r="AD61" s="47">
        <v>50.570380999999998</v>
      </c>
      <c r="AE61" s="46">
        <v>103.46878916999999</v>
      </c>
      <c r="AF61" s="41">
        <v>49.444922990000002</v>
      </c>
      <c r="AG61" s="47">
        <v>54.023866179999999</v>
      </c>
      <c r="AH61" s="47">
        <v>54.023866179999999</v>
      </c>
      <c r="AI61" s="46">
        <v>213.32878700000001</v>
      </c>
      <c r="AJ61" s="41">
        <v>58.478524</v>
      </c>
      <c r="AK61" s="47">
        <v>154.85026305</v>
      </c>
      <c r="AL61" s="47">
        <v>52.282018139999998</v>
      </c>
      <c r="AM61" s="46">
        <v>102.56824400000001</v>
      </c>
      <c r="AN61" s="41">
        <v>49.967579000000001</v>
      </c>
      <c r="AO61" s="47">
        <v>52.600664999999999</v>
      </c>
      <c r="AP61" s="47">
        <v>52.600664999999999</v>
      </c>
      <c r="AQ61" s="42">
        <v>207.14699999999999</v>
      </c>
      <c r="AR61" s="31">
        <v>55.497999999999998</v>
      </c>
      <c r="AS61" s="43">
        <v>151.6</v>
      </c>
      <c r="AT61" s="30">
        <v>51.5</v>
      </c>
      <c r="AU61">
        <v>100.1</v>
      </c>
      <c r="AV61">
        <v>46.9</v>
      </c>
      <c r="AW61" s="30">
        <v>53.2</v>
      </c>
      <c r="AX61" s="30">
        <v>53.2</v>
      </c>
      <c r="AY61" s="42">
        <v>203.93100000000001</v>
      </c>
    </row>
    <row r="62" spans="1:51" ht="13.5" thickBot="1">
      <c r="A62" s="37"/>
      <c r="B62" s="38" t="s">
        <v>80</v>
      </c>
      <c r="C62" s="39">
        <v>0.48965172306782551</v>
      </c>
      <c r="D62" s="39">
        <v>0.57261890698712181</v>
      </c>
      <c r="E62" s="39">
        <v>0.46343306373890203</v>
      </c>
      <c r="F62" s="39">
        <v>0.47048328000177803</v>
      </c>
      <c r="G62" s="39">
        <v>0.4601919662760563</v>
      </c>
      <c r="H62" s="39">
        <v>0.44545096149437052</v>
      </c>
      <c r="I62" s="39">
        <v>0.47521111496765828</v>
      </c>
      <c r="J62" s="39">
        <v>0.47521111496765828</v>
      </c>
      <c r="K62" s="39">
        <v>0.42537130946552731</v>
      </c>
      <c r="L62" s="39">
        <v>0.51012135143342263</v>
      </c>
      <c r="M62" s="39">
        <v>0.39671025085939027</v>
      </c>
      <c r="N62" s="39">
        <v>0.39996153248485944</v>
      </c>
      <c r="O62" s="39">
        <f>O61/(O59-O60)</f>
        <v>-0.39507084479217003</v>
      </c>
      <c r="P62" s="39">
        <f t="shared" ref="P62" si="9">P61/(P59-P60)</f>
        <v>-0.39406444262127011</v>
      </c>
      <c r="Q62" s="39">
        <v>0.39606648903598407</v>
      </c>
      <c r="R62" s="39">
        <v>0.39606648903598407</v>
      </c>
      <c r="S62" s="39">
        <v>0.41179668000744074</v>
      </c>
      <c r="T62" s="39">
        <v>0.44010159284975936</v>
      </c>
      <c r="U62" s="39">
        <v>0.40113243389379211</v>
      </c>
      <c r="V62" s="39">
        <v>0.3718217748378535</v>
      </c>
      <c r="W62" s="39">
        <v>0.41681928536389717</v>
      </c>
      <c r="X62" s="39">
        <v>0.40939362728610168</v>
      </c>
      <c r="Y62" s="39">
        <v>0.42422431498615887</v>
      </c>
      <c r="Z62" s="39">
        <v>0.42422431498615887</v>
      </c>
      <c r="AA62" s="39">
        <v>0.44081618773678127</v>
      </c>
      <c r="AB62" s="39">
        <v>0.45494445206418876</v>
      </c>
      <c r="AC62" s="39">
        <v>0.43499717032872498</v>
      </c>
      <c r="AD62" s="39">
        <v>0.37388176591699973</v>
      </c>
      <c r="AE62" s="39">
        <v>0.4727675104714073</v>
      </c>
      <c r="AF62" s="39">
        <v>0.42616560938402676</v>
      </c>
      <c r="AG62" s="39">
        <v>0.52534070402091992</v>
      </c>
      <c r="AH62" s="39">
        <v>0.52534070402091992</v>
      </c>
      <c r="AI62" s="39">
        <v>0.525073774648395</v>
      </c>
      <c r="AJ62" s="39">
        <v>0.51683375141655175</v>
      </c>
      <c r="AK62" s="39">
        <v>0.52825434587637266</v>
      </c>
      <c r="AL62" s="39">
        <v>0.5169529062665883</v>
      </c>
      <c r="AM62" s="39">
        <v>0.53420729205073081</v>
      </c>
      <c r="AN62" s="39">
        <v>0.49750351057158071</v>
      </c>
      <c r="AO62" s="39">
        <v>0.57446762432048493</v>
      </c>
      <c r="AP62" s="39">
        <v>0.57446762432048493</v>
      </c>
      <c r="AQ62" s="39">
        <v>0.54282240291815487</v>
      </c>
      <c r="AR62" s="39">
        <v>0.55504105451599672</v>
      </c>
      <c r="AS62" s="39">
        <v>0.53823376955357838</v>
      </c>
      <c r="AT62" s="39">
        <v>0.5415352260778129</v>
      </c>
      <c r="AU62" s="39">
        <v>0.53672922252010724</v>
      </c>
      <c r="AV62" s="39">
        <v>0.58771929824561409</v>
      </c>
      <c r="AW62" s="39">
        <v>0.49812734082397009</v>
      </c>
      <c r="AX62" s="39">
        <v>0.49812734082397009</v>
      </c>
      <c r="AY62" s="39">
        <v>0.47359950580355697</v>
      </c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677558-d8ee-40f1-8a3d-ee8a4f0734d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52CC1E8E8D6F46894967186B0F7CCA" ma:contentTypeVersion="12" ma:contentTypeDescription="Create a new document." ma:contentTypeScope="" ma:versionID="135b562635f5cffec03041996d8bb564">
  <xsd:schema xmlns:xsd="http://www.w3.org/2001/XMLSchema" xmlns:xs="http://www.w3.org/2001/XMLSchema" xmlns:p="http://schemas.microsoft.com/office/2006/metadata/properties" xmlns:ns2="33677558-d8ee-40f1-8a3d-ee8a4f0734dd" xmlns:ns3="158d7521-9a44-4f5f-9c0b-32bed505c181" targetNamespace="http://schemas.microsoft.com/office/2006/metadata/properties" ma:root="true" ma:fieldsID="348e08f7712684e197027ddf68d339d0" ns2:_="" ns3:_="">
    <xsd:import namespace="33677558-d8ee-40f1-8a3d-ee8a4f0734dd"/>
    <xsd:import namespace="158d7521-9a44-4f5f-9c0b-32bed505c1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77558-d8ee-40f1-8a3d-ee8a4f073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d7521-9a44-4f5f-9c0b-32bed505c1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9F6CCC-BDF0-42DF-BA48-7A1C7F7EC16E}"/>
</file>

<file path=customXml/itemProps2.xml><?xml version="1.0" encoding="utf-8"?>
<ds:datastoreItem xmlns:ds="http://schemas.openxmlformats.org/officeDocument/2006/customXml" ds:itemID="{C563E219-879F-4337-90C2-606735EBD70C}"/>
</file>

<file path=customXml/itemProps3.xml><?xml version="1.0" encoding="utf-8"?>
<ds:datastoreItem xmlns:ds="http://schemas.openxmlformats.org/officeDocument/2006/customXml" ds:itemID="{AAF776BB-503D-48F1-AA09-54C3741A4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Vinje Åsmund</dc:creator>
  <cp:keywords/>
  <dc:description/>
  <cp:lastModifiedBy>Åsmund Vinje</cp:lastModifiedBy>
  <cp:revision/>
  <dcterms:created xsi:type="dcterms:W3CDTF">2021-03-19T13:59:09Z</dcterms:created>
  <dcterms:modified xsi:type="dcterms:W3CDTF">2026-02-23T11:46:44Z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20231027105025956</vt:lpwstr>
  </property>
  <property fmtid="{D5CDD505-2E9C-101B-9397-08002B2CF9AE}" pid="3" name="ContentTypeId">
    <vt:lpwstr>0x0101000E52CC1E8E8D6F46894967186B0F7CCA</vt:lpwstr>
  </property>
  <property fmtid="{D5CDD505-2E9C-101B-9397-08002B2CF9AE}" pid="4" name="MediaServiceImageTags">
    <vt:lpwstr/>
  </property>
  <property fmtid="{D5CDD505-2E9C-101B-9397-08002B2CF9AE}" pid="5" name="MSIP_Label_373c5a32-089c-41d0-90e0-5cfddd58a386_Enabled">
    <vt:lpwstr>true</vt:lpwstr>
  </property>
  <property fmtid="{D5CDD505-2E9C-101B-9397-08002B2CF9AE}" pid="6" name="MSIP_Label_373c5a32-089c-41d0-90e0-5cfddd58a386_SetDate">
    <vt:lpwstr>2025-05-13T14:15:08Z</vt:lpwstr>
  </property>
  <property fmtid="{D5CDD505-2E9C-101B-9397-08002B2CF9AE}" pid="7" name="MSIP_Label_373c5a32-089c-41d0-90e0-5cfddd58a386_Method">
    <vt:lpwstr>Standard</vt:lpwstr>
  </property>
  <property fmtid="{D5CDD505-2E9C-101B-9397-08002B2CF9AE}" pid="8" name="MSIP_Label_373c5a32-089c-41d0-90e0-5cfddd58a386_Name">
    <vt:lpwstr>Intern</vt:lpwstr>
  </property>
  <property fmtid="{D5CDD505-2E9C-101B-9397-08002B2CF9AE}" pid="9" name="MSIP_Label_373c5a32-089c-41d0-90e0-5cfddd58a386_SiteId">
    <vt:lpwstr>657ad8ac-6693-46a2-9c0b-b25a43d2233a</vt:lpwstr>
  </property>
  <property fmtid="{D5CDD505-2E9C-101B-9397-08002B2CF9AE}" pid="10" name="MSIP_Label_373c5a32-089c-41d0-90e0-5cfddd58a386_ActionId">
    <vt:lpwstr>5d58086b-7107-44d1-bead-56db5fc670ea</vt:lpwstr>
  </property>
  <property fmtid="{D5CDD505-2E9C-101B-9397-08002B2CF9AE}" pid="11" name="MSIP_Label_373c5a32-089c-41d0-90e0-5cfddd58a386_ContentBits">
    <vt:lpwstr>0</vt:lpwstr>
  </property>
  <property fmtid="{D5CDD505-2E9C-101B-9397-08002B2CF9AE}" pid="12" name="MSIP_Label_373c5a32-089c-41d0-90e0-5cfddd58a386_Tag">
    <vt:lpwstr>10, 3, 0, 1</vt:lpwstr>
  </property>
</Properties>
</file>