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Økonomi og Styring\Økonomi\RISIKOSTYRING\Pilar lll Offentliggjøring av finansiell informasjon\2020\"/>
    </mc:Choice>
  </mc:AlternateContent>
  <xr:revisionPtr revIDLastSave="0" documentId="14_{3BED3630-9E13-452C-8219-14F5A63C9B3E}" xr6:coauthVersionLast="46" xr6:coauthVersionMax="46" xr10:uidLastSave="{00000000-0000-0000-0000-000000000000}"/>
  <bookViews>
    <workbookView xWindow="6375" yWindow="2640" windowWidth="21600" windowHeight="11385" tabRatio="972" xr2:uid="{00000000-000D-0000-FFFF-FFFF00000000}"/>
  </bookViews>
  <sheets>
    <sheet name="Innholdsfortegnelse" sheetId="1" r:id="rId1"/>
    <sheet name="1-KM1 oppsumm" sheetId="199" r:id="rId2"/>
    <sheet name="2 konsolidering" sheetId="200" r:id="rId3"/>
    <sheet name="3. Sammenheng EK-ansv.kap" sheetId="201" r:id="rId4"/>
    <sheet name="4. ansv.kapital" sheetId="202" r:id="rId5"/>
    <sheet name="5 - kapitalkrav OV1" sheetId="203" r:id="rId6"/>
    <sheet name="6 - kapitalkdekning" sheetId="205" r:id="rId7"/>
    <sheet name="7. avtalevilkår fondsobl m.m." sheetId="197" r:id="rId8"/>
    <sheet name="8 Uvektet EK andel" sheetId="204" r:id="rId9"/>
    <sheet name="9 LCR" sheetId="170" r:id="rId10"/>
    <sheet name="10 NSFR" sheetId="171" r:id="rId11"/>
    <sheet name="11 Sikkerhetsstilte eiendeler" sheetId="172" r:id="rId12"/>
  </sheets>
  <definedNames>
    <definedName name="a09978251860849cbb2adc3ca2d653fdb" localSheetId="1" hidden="1">#REF!</definedName>
    <definedName name="a09978251860849cbb2adc3ca2d653fdb" localSheetId="2" hidden="1">#REF!</definedName>
    <definedName name="a09978251860849cbb2adc3ca2d653fdb" localSheetId="3" hidden="1">#REF!</definedName>
    <definedName name="a09978251860849cbb2adc3ca2d653fdb" localSheetId="4" hidden="1">#REF!</definedName>
    <definedName name="a09978251860849cbb2adc3ca2d653fdb" localSheetId="5" hidden="1">#REF!</definedName>
    <definedName name="a09978251860849cbb2adc3ca2d653fdb" localSheetId="6" hidden="1">#REF!</definedName>
    <definedName name="a09978251860849cbb2adc3ca2d653fdb" localSheetId="8" hidden="1">#REF!</definedName>
    <definedName name="a09978251860849cbb2adc3ca2d653fdb" hidden="1">#REF!</definedName>
    <definedName name="a1d6478a3358b4ada9ef3d7a1dd1a3e90" localSheetId="1" hidden="1">#REF!</definedName>
    <definedName name="a1d6478a3358b4ada9ef3d7a1dd1a3e90" localSheetId="2" hidden="1">#REF!</definedName>
    <definedName name="a1d6478a3358b4ada9ef3d7a1dd1a3e90" localSheetId="3" hidden="1">#REF!</definedName>
    <definedName name="a1d6478a3358b4ada9ef3d7a1dd1a3e90" localSheetId="4" hidden="1">#REF!</definedName>
    <definedName name="a1d6478a3358b4ada9ef3d7a1dd1a3e90" localSheetId="5" hidden="1">#REF!</definedName>
    <definedName name="a1d6478a3358b4ada9ef3d7a1dd1a3e90" localSheetId="6" hidden="1">#REF!</definedName>
    <definedName name="a1d6478a3358b4ada9ef3d7a1dd1a3e90" localSheetId="8" hidden="1">#REF!</definedName>
    <definedName name="a1d6478a3358b4ada9ef3d7a1dd1a3e90" hidden="1">#REF!</definedName>
    <definedName name="a21b5b52847044604a75b8d0683acff0b" localSheetId="1" hidden="1">#REF!</definedName>
    <definedName name="a21b5b52847044604a75b8d0683acff0b" localSheetId="2" hidden="1">#REF!</definedName>
    <definedName name="a21b5b52847044604a75b8d0683acff0b" localSheetId="3" hidden="1">#REF!</definedName>
    <definedName name="a21b5b52847044604a75b8d0683acff0b" localSheetId="4" hidden="1">#REF!</definedName>
    <definedName name="a21b5b52847044604a75b8d0683acff0b" localSheetId="5" hidden="1">#REF!</definedName>
    <definedName name="a21b5b52847044604a75b8d0683acff0b" localSheetId="6" hidden="1">#REF!</definedName>
    <definedName name="a21b5b52847044604a75b8d0683acff0b" localSheetId="8" hidden="1">#REF!</definedName>
    <definedName name="a21b5b52847044604a75b8d0683acff0b" hidden="1">#REF!</definedName>
    <definedName name="abb1e7357a8f842e8a67274c425abaa5e" localSheetId="1" hidden="1">#REF!</definedName>
    <definedName name="abb1e7357a8f842e8a67274c425abaa5e" localSheetId="2" hidden="1">#REF!</definedName>
    <definedName name="abb1e7357a8f842e8a67274c425abaa5e" localSheetId="3" hidden="1">#REF!</definedName>
    <definedName name="abb1e7357a8f842e8a67274c425abaa5e" localSheetId="4" hidden="1">#REF!</definedName>
    <definedName name="abb1e7357a8f842e8a67274c425abaa5e" localSheetId="5" hidden="1">#REF!</definedName>
    <definedName name="abb1e7357a8f842e8a67274c425abaa5e" localSheetId="6" hidden="1">#REF!</definedName>
    <definedName name="abb1e7357a8f842e8a67274c425abaa5e" localSheetId="8" hidden="1">#REF!</definedName>
    <definedName name="abb1e7357a8f842e8a67274c425abaa5e" hidden="1">#REF!</definedName>
    <definedName name="AS2DocOpenMode" hidden="1">"AS2DocumentEdit"</definedName>
    <definedName name="feilm" localSheetId="1" hidden="1">#REF!</definedName>
    <definedName name="feilm" localSheetId="2" hidden="1">#REF!</definedName>
    <definedName name="feilm" localSheetId="3" hidden="1">#REF!</definedName>
    <definedName name="feilm" localSheetId="4" hidden="1">#REF!</definedName>
    <definedName name="feilm" localSheetId="5" hidden="1">#REF!</definedName>
    <definedName name="feilm" localSheetId="6" hidden="1">#REF!</definedName>
    <definedName name="feilm" localSheetId="8" hidden="1">#REF!</definedName>
    <definedName name="feilm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40500.3678703704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Note18" localSheetId="1" hidden="1">#REF!</definedName>
    <definedName name="Note18" localSheetId="2" hidden="1">#REF!</definedName>
    <definedName name="Note18" localSheetId="3" hidden="1">#REF!</definedName>
    <definedName name="Note18" localSheetId="4" hidden="1">#REF!</definedName>
    <definedName name="Note18" localSheetId="5" hidden="1">#REF!</definedName>
    <definedName name="Note18" localSheetId="6" hidden="1">#REF!</definedName>
    <definedName name="Note18" localSheetId="8" hidden="1">#REF!</definedName>
    <definedName name="Note18" hidden="1">#REF!</definedName>
    <definedName name="_xlnm.Print_Area" localSheetId="6">'6 - kapitalkdekning'!$A$1:$C$3</definedName>
    <definedName name="xxx" localSheetId="1" hidden="1">#REF!</definedName>
    <definedName name="xxx" localSheetId="2" hidden="1">#REF!</definedName>
    <definedName name="xxx" localSheetId="3" hidden="1">#REF!</definedName>
    <definedName name="xxx" localSheetId="4" hidden="1">#REF!</definedName>
    <definedName name="xxx" localSheetId="5" hidden="1">#REF!</definedName>
    <definedName name="xxx" localSheetId="6" hidden="1">#REF!</definedName>
    <definedName name="xxx" localSheetId="8" hidden="1">#REF!</definedName>
    <definedName name="xxx" hidden="1">#REF!</definedName>
    <definedName name="xxxxx" localSheetId="1" hidden="1">#REF!</definedName>
    <definedName name="xxxxx" localSheetId="2" hidden="1">#REF!</definedName>
    <definedName name="xxxxx" localSheetId="3" hidden="1">#REF!</definedName>
    <definedName name="xxxxx" localSheetId="4" hidden="1">#REF!</definedName>
    <definedName name="xxxxx" localSheetId="5" hidden="1">#REF!</definedName>
    <definedName name="xxxxx" localSheetId="6" hidden="1">#REF!</definedName>
    <definedName name="xxxxx" localSheetId="8" hidden="1">#REF!</definedName>
    <definedName name="xxxxx" hidden="1">#REF!</definedName>
    <definedName name="xxxxxxx" localSheetId="1" hidden="1">#REF!</definedName>
    <definedName name="xxxxxxx" localSheetId="2" hidden="1">#REF!</definedName>
    <definedName name="xxxxxxx" localSheetId="3" hidden="1">#REF!</definedName>
    <definedName name="xxxxxxx" localSheetId="4" hidden="1">#REF!</definedName>
    <definedName name="xxxxxxx" localSheetId="5" hidden="1">#REF!</definedName>
    <definedName name="xxxxxxx" localSheetId="6" hidden="1">#REF!</definedName>
    <definedName name="xxxxxxx" localSheetId="8" hidden="1">#REF!</definedName>
    <definedName name="xxxxxxx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72" l="1"/>
  <c r="D11" i="172"/>
  <c r="E10" i="172"/>
  <c r="D10" i="172"/>
  <c r="C14" i="205"/>
  <c r="C13" i="205"/>
  <c r="C12" i="205"/>
  <c r="C11" i="205"/>
  <c r="C8" i="205"/>
  <c r="C15" i="205" l="1"/>
  <c r="C17" i="205" s="1"/>
  <c r="D22" i="203"/>
  <c r="D20" i="203"/>
  <c r="D19" i="203"/>
  <c r="D17" i="203"/>
  <c r="D16" i="203"/>
  <c r="D15" i="203"/>
  <c r="D14" i="203"/>
  <c r="D13" i="203"/>
  <c r="D12" i="203"/>
  <c r="D11" i="203"/>
  <c r="D10" i="203"/>
  <c r="D9" i="203"/>
  <c r="D8" i="203"/>
  <c r="D7" i="203"/>
  <c r="D6" i="203"/>
  <c r="C101" i="202"/>
  <c r="C87" i="202"/>
  <c r="C77" i="202"/>
  <c r="C78" i="202" s="1"/>
  <c r="C22" i="202"/>
  <c r="C54" i="202" s="1"/>
  <c r="C19" i="202"/>
  <c r="B27" i="201"/>
  <c r="B19" i="201"/>
  <c r="B14" i="201"/>
  <c r="B8" i="201"/>
  <c r="B12" i="201" s="1"/>
  <c r="C11" i="172"/>
  <c r="C10" i="172"/>
  <c r="B20" i="201" l="1"/>
  <c r="B23" i="201" s="1"/>
  <c r="B28" i="201" s="1"/>
  <c r="C102" i="202"/>
  <c r="C55" i="202"/>
  <c r="C110" i="202" s="1"/>
  <c r="C79" i="202"/>
  <c r="C118" i="202" l="1"/>
  <c r="C103" i="202"/>
  <c r="C112" i="202" s="1"/>
  <c r="C111" i="202"/>
</calcChain>
</file>

<file path=xl/sharedStrings.xml><?xml version="1.0" encoding="utf-8"?>
<sst xmlns="http://schemas.openxmlformats.org/spreadsheetml/2006/main" count="664" uniqueCount="478">
  <si>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</si>
  <si>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</si>
  <si>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</si>
  <si>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</si>
  <si>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</si>
  <si>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</si>
  <si>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</si>
  <si>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</si>
  <si>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</si>
  <si>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</si>
  <si>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</si>
  <si>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</si>
  <si>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</si>
  <si>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</si>
  <si>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</si>
  <si>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</si>
  <si>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</si>
  <si>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</si>
  <si>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</si>
  <si>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</si>
  <si>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</si>
  <si>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</si>
  <si>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</si>
  <si>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</si>
  <si>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</si>
  <si>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</si>
  <si>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</si>
  <si>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</si>
  <si>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</si>
  <si>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Konsern</t>
  </si>
  <si>
    <t>Andre justeringer</t>
  </si>
  <si>
    <t>Uvektet kjernekapitalandel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</si>
  <si>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</si>
  <si>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</si>
  <si>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</si>
  <si>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</si>
  <si>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</si>
  <si>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</si>
  <si>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</si>
  <si>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</si>
  <si>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</si>
  <si>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</si>
  <si>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</si>
  <si>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</si>
  <si>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</si>
  <si>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</si>
  <si>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</si>
  <si>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</si>
  <si>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</si>
  <si>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</si>
  <si>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</si>
  <si>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</si>
  <si>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</si>
  <si>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</si>
  <si>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</si>
  <si>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</si>
  <si>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</si>
  <si>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</si>
  <si>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</si>
  <si>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</si>
  <si>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</si>
  <si>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</si>
  <si>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</si>
  <si>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</si>
  <si>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</si>
  <si>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</si>
  <si>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</si>
  <si>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</si>
  <si>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</si>
  <si>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</si>
  <si>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</si>
  <si>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</si>
  <si>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</si>
  <si>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</si>
  <si>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</si>
  <si>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</si>
  <si>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</si>
  <si>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</si>
  <si>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</si>
  <si>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</si>
  <si>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</si>
  <si>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Konsolidering</t>
  </si>
  <si>
    <t>Selskap</t>
  </si>
  <si>
    <t>Hjemland</t>
  </si>
  <si>
    <t>Hovedvirksomhet</t>
  </si>
  <si>
    <t>Eierandel</t>
  </si>
  <si>
    <t>Stemmeandel</t>
  </si>
  <si>
    <t>Norge</t>
  </si>
  <si>
    <t>Eiendomsmegling</t>
  </si>
  <si>
    <t>Bank</t>
  </si>
  <si>
    <t>Kapitalkrav</t>
  </si>
  <si>
    <t>Ansvarlig lånekapital</t>
  </si>
  <si>
    <t>Fondsobligasjonskapital omfattet av overgangsbestemmelser</t>
  </si>
  <si>
    <t>Beregningsgrunnlag</t>
  </si>
  <si>
    <t>Lokale og regionale myndigheter</t>
  </si>
  <si>
    <t>Foretak</t>
  </si>
  <si>
    <t>Forfalte engasjementer</t>
  </si>
  <si>
    <t>Obligasjoner med fortrinnsrett</t>
  </si>
  <si>
    <t>Egenkapitalposisjoner</t>
  </si>
  <si>
    <t>Øvrige engasjement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</si>
  <si>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</si>
  <si>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</si>
  <si>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</si>
  <si>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</si>
  <si>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</si>
  <si>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</si>
  <si>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</si>
  <si>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KM1</t>
  </si>
  <si>
    <t>Ja</t>
  </si>
  <si>
    <t>LI2</t>
  </si>
  <si>
    <t>CCA</t>
  </si>
  <si>
    <t>LR2</t>
  </si>
  <si>
    <t>Likviditetsrisiko</t>
  </si>
  <si>
    <t>LIQ1</t>
  </si>
  <si>
    <t>LIQ2</t>
  </si>
  <si>
    <t>Utsteder</t>
  </si>
  <si>
    <t>Gjeldende lovgivning for instrumentet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</si>
  <si>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</si>
  <si>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</si>
  <si>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</si>
  <si>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</si>
  <si>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</si>
  <si>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</si>
  <si>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</si>
  <si>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</si>
  <si>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</si>
  <si>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</si>
  <si>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9a</t>
  </si>
  <si>
    <t>Emisjonskurs</t>
  </si>
  <si>
    <t>9b</t>
  </si>
  <si>
    <t>Innløsningskurs</t>
  </si>
  <si>
    <t>Regnskapsmessig klassifisering</t>
  </si>
  <si>
    <t>Opprinnelig utstedelsesdato</t>
  </si>
  <si>
    <t>Evigvarende eller tidsbegrenset</t>
  </si>
  <si>
    <t>Tidsbegrenset</t>
  </si>
  <si>
    <t>Evigvarende</t>
  </si>
  <si>
    <t>Opprinnelig forfallsdato</t>
  </si>
  <si>
    <t>Innløsningsrett for utsteder forutsatt samtykke fra Finanstilsynet</t>
  </si>
  <si>
    <t>Dato for innløsningsrett, eventuell betinget innløsningsrett og innløsningsbeløp</t>
  </si>
  <si>
    <t>Datoer for eventuell etterfølgende innløsningsrett</t>
  </si>
  <si>
    <t>Renter/utbytte</t>
  </si>
  <si>
    <t>Fast eller flytende rente/utbytte</t>
  </si>
  <si>
    <t>Flytende</t>
  </si>
  <si>
    <t>Rentesats og eventuell tilknyttet referanserente</t>
  </si>
  <si>
    <t>Nei</t>
  </si>
  <si>
    <t>20a</t>
  </si>
  <si>
    <t>Full fleksibilitet, delvis fleksibilitet eller pliktig (med hensyn til tidspunkt)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</si>
  <si>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</si>
  <si>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</si>
  <si>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</si>
  <si>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</si>
  <si>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</si>
  <si>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Konvertibel eller 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</si>
  <si>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</si>
  <si>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</si>
  <si>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</si>
  <si>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</si>
  <si>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</si>
  <si>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</si>
  <si>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</si>
  <si>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</si>
  <si>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</si>
  <si>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Hel eller delvis</t>
  </si>
  <si>
    <t>Hvis nedskrivning, med endelig virkning eller midlertidig</t>
  </si>
  <si>
    <t>Hvis midlertidig nedskrivning, beskrivelse av oppskrivningsmekanismen</t>
  </si>
  <si>
    <t>Vilkår som gjør at instrumentet ikke kan medregnes etter overgangsperioden</t>
  </si>
  <si>
    <t>Hvis ja, spesifiser hvilke vilkår som ikke oppfyller nye krav</t>
  </si>
  <si>
    <t>CCA Viktigste avtalevilkår ved regulatoriske instrument</t>
  </si>
  <si>
    <t>Sist oppdatert pr</t>
  </si>
  <si>
    <t>Oppdateringsfrekvens</t>
  </si>
  <si>
    <t>Kvartalsvis</t>
  </si>
  <si>
    <t>Årlig</t>
  </si>
  <si>
    <t>Halvårlig</t>
  </si>
  <si>
    <t>Oppsummering</t>
  </si>
  <si>
    <t>Tall er oppgitt i millioner kroner og prosent om ikke annet er oppgitt.</t>
  </si>
  <si>
    <t>Innskudd fra husholdninger og små ikke-finansielle foretak</t>
  </si>
  <si>
    <t>Avtalevilkårene for ansvarlig lånekapital og fondsobligasjoner</t>
  </si>
  <si>
    <t>Rapportering i henhold til krav om offentliggjøring av opplysninger om ansvarlig kapital</t>
  </si>
  <si>
    <t>Fana Sparebank</t>
  </si>
  <si>
    <t>Entydig identifikasjonskode</t>
  </si>
  <si>
    <t>NO0010787427</t>
  </si>
  <si>
    <t>NO0010818586</t>
  </si>
  <si>
    <t>N00010849813</t>
  </si>
  <si>
    <t>Norsk</t>
  </si>
  <si>
    <t>Selskaps- og konsolidert nivå</t>
  </si>
  <si>
    <t>99,8 MNOK</t>
  </si>
  <si>
    <t>100 MNOK</t>
  </si>
  <si>
    <t>200 MNOK</t>
  </si>
  <si>
    <t>100 prosent</t>
  </si>
  <si>
    <t>100 prosent av nominell verdi</t>
  </si>
  <si>
    <t>Gjeld  - amortisert kost</t>
  </si>
  <si>
    <t>ingen forfallsdato</t>
  </si>
  <si>
    <t>8. mars 2022
100 prosent av nominell verdi
I tillegg "regulatorisk innløsningsrett" til 100 % av nominell verdi med tillegg av påløpte renter</t>
  </si>
  <si>
    <t>21. mars 2023
100 prosent av nominell verdi
I tillegg "regulatorisk innløsningsrett" til 100 % av nominell verdi med tillegg av påløpte renter</t>
  </si>
  <si>
    <t>12.april 2024
100 prosent av nominell verdi
I tillegg "regulatorisk innløsningsrett" til 100 % av nominell verdi med tillegg av påløpte renter</t>
  </si>
  <si>
    <t>Hver rentebetalingsdato etter 8.mars 2022</t>
  </si>
  <si>
    <t>Hver rentebetalingsdato etter 21.mars 2023</t>
  </si>
  <si>
    <t>Hver rentebetalingsdato etter 12. april 2024</t>
  </si>
  <si>
    <t>NIBOR3M + 1,64 %</t>
  </si>
  <si>
    <t>NIBOR3M + 1,25 %</t>
  </si>
  <si>
    <t>NIBOR3M + 3,50 %</t>
  </si>
  <si>
    <t>Vilkår om at det ikke kan betales utbytte hvis det ikke er betalt rente på instrumentet</t>
  </si>
  <si>
    <t>NA</t>
  </si>
  <si>
    <t>Full</t>
  </si>
  <si>
    <t>Kumulativ</t>
  </si>
  <si>
    <t>Ikke-konvertibel</t>
  </si>
  <si>
    <t>Etter relevante regler i det til enhver tid gjeldende regelverk, i dag Finansforetaksloven § 21-6 jf. Beregningsforskriften § 16 nr. 4</t>
  </si>
  <si>
    <t>Ihht enhver tid gjeldende regulering samt forvaltningspraksis for nedskrivning</t>
  </si>
  <si>
    <t>N/A</t>
  </si>
  <si>
    <t>Endelig eller midlertidig</t>
  </si>
  <si>
    <t>Etter nedskrivning av Obligasjonene kan Utstederen skrive opp Obligasjonene og betale Obligasjonsrente i henhold til de til enhver tid gjeldende regler for slik oppskrivning og rentebetaling.</t>
  </si>
  <si>
    <t>Prioritetsrekkefølge ved avvikling</t>
  </si>
  <si>
    <t>Senior obligasjoner</t>
  </si>
  <si>
    <t>(1) N/A hvis spørsmålet ikke er relevant.</t>
  </si>
  <si>
    <t>Pilar 2 krav</t>
  </si>
  <si>
    <t>Fana Sparebank Eiendom AS</t>
  </si>
  <si>
    <t>Fana Sparebank Boligkreditt AS</t>
  </si>
  <si>
    <t>Kredittforetak</t>
  </si>
  <si>
    <t>Morselskap Fana Sparebank</t>
  </si>
  <si>
    <t>Sammenheng mellom postene i regnskapet og regulatorisk ansvarlig kapital</t>
  </si>
  <si>
    <t>Millioner</t>
  </si>
  <si>
    <t>Sparebankenes fond / annen EK</t>
  </si>
  <si>
    <t>Gavefond</t>
  </si>
  <si>
    <t>Fond for vurderingsforskjeller</t>
  </si>
  <si>
    <t>Minoritetsinteresser</t>
  </si>
  <si>
    <t>Sum bokført egenkapital</t>
  </si>
  <si>
    <t>Fradrag</t>
  </si>
  <si>
    <t>Goodwilll, utsatt skattefordel og andre immaterielle eiendeler</t>
  </si>
  <si>
    <t>Urealiserte gevinster aksjer tilgjengelig for salg</t>
  </si>
  <si>
    <t>Verdiregulering egen gjeld</t>
  </si>
  <si>
    <t>Verdijustering for krav om forsvarlig verdsettelse</t>
  </si>
  <si>
    <t>Fradrag for Investeringer i andre selskaper i finansiell sektor</t>
  </si>
  <si>
    <t>Fondsobligasjoner</t>
  </si>
  <si>
    <t>Finansfradrag - uvesetlige eierandeler</t>
  </si>
  <si>
    <t xml:space="preserve">Innbetalt ansvarlig lånekapital  </t>
  </si>
  <si>
    <t>Tillegg for 36 % netto urealisert gevinst aksjer tilgjengelig for salg</t>
  </si>
  <si>
    <t>Sammensetning av ansvarlig kapital</t>
  </si>
  <si>
    <t>Ren kjernekapital: Instrumenter og opptjent kapital</t>
  </si>
  <si>
    <t>(B) 
Referanser til artikler i forordningen (CRR)</t>
  </si>
  <si>
    <t>(C) 
Beløp omfattet av overgangsregler</t>
  </si>
  <si>
    <t>Kapitalinstrumenter og tilhørende overkursfond</t>
  </si>
  <si>
    <t>26 (1), 27, 28, 29, EBA list 26 (3)</t>
  </si>
  <si>
    <t>herav: instrumenttype 1</t>
  </si>
  <si>
    <t>EBA list 26 (3)</t>
  </si>
  <si>
    <t>herav: instrumenttype 2</t>
  </si>
  <si>
    <t>herav: instrumenttype 3</t>
  </si>
  <si>
    <t>Opptjent egenkapital i form av tidligere års tilbakeholdte resultater</t>
  </si>
  <si>
    <t>26 (1) (c)</t>
  </si>
  <si>
    <t>Akkumulerte andre inntekter og kostnader og andre fond o.l.</t>
  </si>
  <si>
    <t>26 (1)</t>
  </si>
  <si>
    <t>3a</t>
  </si>
  <si>
    <t>Avsetning for generell bankrisiko</t>
  </si>
  <si>
    <t>26 (1) (f)</t>
  </si>
  <si>
    <t>Rene kjernekapitalinstrumenter omfattet av overgangsbestemmelser</t>
  </si>
  <si>
    <t>486 (2)</t>
  </si>
  <si>
    <t>Statlige innskudd av ren kjernekapital omfattet av overgangsbestemmelser</t>
  </si>
  <si>
    <t>483 (2)</t>
  </si>
  <si>
    <t>84, 479, 480</t>
  </si>
  <si>
    <t>5a</t>
  </si>
  <si>
    <t>Revidert delårsoverskudd fratrukket påregnelig skatt mv. og utbytte</t>
  </si>
  <si>
    <t>26 (2)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</si>
  <si>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</si>
  <si>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</si>
  <si>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</si>
  <si>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34, 105</t>
  </si>
  <si>
    <t>Immaterielle eiendeler redusert med utsatt skatt (negativt beløp)</t>
  </si>
  <si>
    <t>36 (1) (b), 37, 472 (4)</t>
  </si>
  <si>
    <t>Tomt felt i EØS</t>
  </si>
  <si>
    <t>Utsatt skattefordel som ikke skyldes midlertidige forskjeller redusert med utsatt skatt som kan motregnes (negativt beløp)</t>
  </si>
  <si>
    <t>36 (1) (c), 38, 472 (5)</t>
  </si>
  <si>
    <t>Verdiendringer på sikringsinstrumenter ved kontantstrømsikring</t>
  </si>
  <si>
    <t>33 (a)</t>
  </si>
  <si>
    <t>Positive verdier av justert forventet tap etter kapitalkravsforskriften § 15-7 (tas inn som negativt beløp)</t>
  </si>
  <si>
    <t>36 (1) (d), 40, 159, 472 (6)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</si>
  <si>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</si>
  <si>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</si>
  <si>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</si>
  <si>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(c)</t>
  </si>
  <si>
    <t>Overfinansiering av pensjonsforpliktelser (negativt beløp)</t>
  </si>
  <si>
    <t>36 (1) (e), 41, 472 (7)</t>
  </si>
  <si>
    <t>Direkte, indirekte og syntetiske beholdninger av egne rene kjernekapitalinstrumenter (negativt</t>
  </si>
  <si>
    <t>36 (1) (f), 42, 472 (8)</t>
  </si>
  <si>
    <t>Beholdning av ren kjernekapital i annet selskap i finansiell sektor som har en gjensidig investering av ansvarlig kapital (negativt beløp)</t>
  </si>
  <si>
    <t>36 (1) (g), 44, 472 (9)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</si>
  <si>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</si>
  <si>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36 (1) (h), 43, 45, 46, 49 (2) (3), 79, 472 (10)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</si>
  <si>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</si>
  <si>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36 (1) (i), 43, 45, 47, 48 (1) (b), 49 (1) to (3), 79, 470, 472 (11)</t>
  </si>
  <si>
    <t>Poster som alternativt kan få 1250 % risikovekt (negativt beløp),</t>
  </si>
  <si>
    <t>36 (1) (k)</t>
  </si>
  <si>
    <t>herav: kvalifiserte eiendeler i selskap utenfor finansiell sektor (negativt beløp)</t>
  </si>
  <si>
    <t>36 (1) (k) (i), 89 to 91</t>
  </si>
  <si>
    <t>20c</t>
  </si>
  <si>
    <t>herav: verdipapiriseringsposisjoner (negativt beløp)</t>
  </si>
  <si>
    <t>36 (1) (k) (ii) 
243 (1) (b)
244 (1) (b)
258</t>
  </si>
  <si>
    <t>20d</t>
  </si>
  <si>
    <t>herav: motpartsrisiko for transaksjoner som ikke er avsluttet (negativt beløp)</t>
  </si>
  <si>
    <t>36 (1) (k) (iii), 379 (3)</t>
  </si>
  <si>
    <t>Utsatt skattefordel som skyldes midlertidige forskjeller og som overstiger unntaksgrensen på 10 %, redusert med utsatt skatt som kan motregnes (negativt beløp)</t>
  </si>
  <si>
    <t>36 (1) (c), 38, 48 (1) (a), 470, 472 (5)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</si>
  <si>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</si>
  <si>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</si>
  <si>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</si>
  <si>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(i), 48 (1) (b), 470, 472 (11)</t>
  </si>
  <si>
    <t>herav: utsatt skattefordel som skyldes midlertidige forskjeller (negativt beløp)</t>
  </si>
  <si>
    <t>25a</t>
  </si>
  <si>
    <t>Akkumulert underskudd i inneværende regnskapsår (negativt beløp)</t>
  </si>
  <si>
    <t>36 (1) (a), 472 (3)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</si>
  <si>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</si>
  <si>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</si>
  <si>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</si>
  <si>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</si>
  <si>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</si>
  <si>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</si>
  <si>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</si>
  <si>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</si>
  <si>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</si>
  <si>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</si>
  <si>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</si>
  <si>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</si>
  <si>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</si>
  <si>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36 (1) (j)</t>
  </si>
  <si>
    <t>Sum regulatoriske justeringer i ren kjernekapital</t>
  </si>
  <si>
    <t>Annen godkjent kjernekapital: Instrumenter</t>
  </si>
  <si>
    <t>51, 52</t>
  </si>
  <si>
    <t>herav: klassifisert som egenkapital etter gjeldende regnskapsstandard</t>
  </si>
  <si>
    <t>herav: klassifisert som gjeld etter gjeldende regnskapsstandard</t>
  </si>
  <si>
    <t>486 (3)</t>
  </si>
  <si>
    <t>Statlige innskudd av fondsobligasjonskapital omfattet av overgangsbestemmelser</t>
  </si>
  <si>
    <t>483 (3)</t>
  </si>
  <si>
    <t>Fondsobligasjonskapital utstedt av datterselskaper til tredjeparter som kan medregnes i annen godkjent kjernekapital</t>
  </si>
  <si>
    <t>85, 86, 480</t>
  </si>
  <si>
    <t>herav: instrumenter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</si>
  <si>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</si>
  <si>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</si>
  <si>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</si>
  <si>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52 (1) (b), 56 (a), 57, 475 (2)</t>
  </si>
  <si>
    <t>Beholdning av annen godkjent kjernekapital i annet selskap i finansiell sektor som har en gjensidig investering av ansvarlig kapital (negativt beløp)</t>
  </si>
  <si>
    <t>56 (b), 58, 475 (3)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</si>
  <si>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</si>
  <si>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60, 79, 475 (4)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</si>
  <si>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</si>
  <si>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59, 79, 475 (4)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</si>
  <si>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</si>
  <si>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</si>
  <si>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</si>
  <si>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472, 473(3)(a), 472 (4), 472 (6), 472 (8) (a), 472 (9), 472 (10) (a), 472 (11) (a)</t>
  </si>
  <si>
    <t>41b</t>
  </si>
  <si>
    <t>Fradrag som skal gjøres i annen godkjent kjernekapital, i stedet for tilleggskapital, som følge av overgangsbestemmelser (negativt beløp)</t>
  </si>
  <si>
    <t>477, 477 (3), 477 (4) (a)</t>
  </si>
  <si>
    <t>41c</t>
  </si>
  <si>
    <t>Beløp som skal trekkes fra eller legges til annen godkjent kjernekapital som følge av overgangsbestemmelser for andre filtre og fradrag</t>
  </si>
  <si>
    <t>467, 468, 481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</si>
  <si>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</si>
  <si>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</si>
  <si>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</si>
  <si>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</si>
  <si>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</si>
  <si>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Tilleggskapital: instrumenter og avsetninger</t>
  </si>
  <si>
    <t>62, 63</t>
  </si>
  <si>
    <t>Tilleggskapital omfattet av overgangsbestemmelser</t>
  </si>
  <si>
    <t>486 (4)</t>
  </si>
  <si>
    <t>Statlige innskudd av tilleggskapital omfattet av overgangsbestemmelser</t>
  </si>
  <si>
    <t>483 (4)</t>
  </si>
  <si>
    <t>Ansvarlig lånekapital utstedt av datterselskaper til tredjeparter som kan medregnes i tilleggskapitalen</t>
  </si>
  <si>
    <t>87, 88, 480</t>
  </si>
  <si>
    <t>Tallverdien av negative verdier av justert forventet tap</t>
  </si>
  <si>
    <t>62 (c) &amp; (d)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</si>
  <si>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</si>
  <si>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</si>
  <si>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</si>
  <si>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63 (b) (i), 66 (a), 67, 477 (2)</t>
  </si>
  <si>
    <t>Beholdning av tilleggskapital i annet selskap i finansiell sektor som har en gjensidig investering av ansvarlig kapital (negativt beløp)</t>
  </si>
  <si>
    <t>66 (b), 68, 477 (3)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</si>
  <si>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</si>
  <si>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70, 79, 477 (4)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</si>
  <si>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</si>
  <si>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</si>
  <si>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</si>
  <si>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</si>
  <si>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</si>
  <si>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69, 79, 477 (4)</t>
  </si>
  <si>
    <t>Justeringer i tilleggskapital som følge av overgangsbestemmelser (negativt beløp)</t>
  </si>
  <si>
    <t>56a</t>
  </si>
  <si>
    <t>Fradrag som skal gjøres i tilleggskapital, i stedet for ren kjernekapital, som følge av overgangsbestemmelser (negativt beløp)</t>
  </si>
  <si>
    <t>472, 472(3)(a), 472 (4), 472 (6), 472 (8), 472 (9), 472 (10) (a), 472 (11) (a)</t>
  </si>
  <si>
    <t>56b</t>
  </si>
  <si>
    <t>Fradrag som skal gjøres i tilleggskapital, i stedet for annen godkjent kjernekapital, som følge av overgangsbestemmelser (negativt beløp)</t>
  </si>
  <si>
    <t>475, 475 (2) (a), 475 (3), 475 (4) (a)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</si>
  <si>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</si>
  <si>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</si>
  <si>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</si>
  <si>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</si>
  <si>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59a</t>
  </si>
  <si>
    <t>Økning i beregningsgrunnlaget som følge av overgangsbestemmelser</t>
  </si>
  <si>
    <t>herav: beløp som ikke er trukket fra ren kjernekapital</t>
  </si>
  <si>
    <t>472, 472 (5), 472 (8) (b), 472 (10) (b), 472 (11) (b)</t>
  </si>
  <si>
    <t>herav: beløp som ikke er trukket fra annen godkjent kjernekapital</t>
  </si>
  <si>
    <t>475, 475 (2) (b), 475 (2) ©, 475 (4) (b)</t>
  </si>
  <si>
    <t>herav: beløp som ikke er trukket fra tilleggskapital</t>
  </si>
  <si>
    <t>477, 477 (2) (b), 477 (2) (c), 477 (4) (b)</t>
  </si>
  <si>
    <t>Kapitaldekning og buffere</t>
  </si>
  <si>
    <t>Ren kjernekapitaldekning</t>
  </si>
  <si>
    <t>92 (2) (a), 465</t>
  </si>
  <si>
    <t>92 (2) (b), 465</t>
  </si>
  <si>
    <t>92 (2) (c)</t>
  </si>
  <si>
    <t>Kombinert bufferkrav som prosent av beregningsgrunnlaget</t>
  </si>
  <si>
    <t>CRD 128, 129, 140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</si>
  <si>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</si>
  <si>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</si>
  <si>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</si>
  <si>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</si>
  <si>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</si>
  <si>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</si>
  <si>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</si>
  <si>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</si>
  <si>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</si>
  <si>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</si>
  <si>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36 (1) (h), 45, 46, 472 (10)
56 (c), 59, 60, 475 (4), 66 (c), 69, 70, 477 (4)</t>
  </si>
  <si>
    <t>Beholdninger av ren kjernekapital i andre selskaper i finansiell sektor der institusjonen har en vesentlig investering, som samlet er under grensen på 10 %. Beløp regnet etter fradrag som er tillatt for korte posisjoner.</t>
  </si>
  <si>
    <t>36 (1) (i), 45, 48, 470, 472 (11)</t>
  </si>
  <si>
    <t>Utsatt skattefordel som skyldes midlertidige forskjeller redusert med utsatt skatt som kan motregnes, som er under grensen på 10 %.</t>
  </si>
  <si>
    <t>36 (1) (c), 38, 48, 470, 472 (5)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</si>
  <si>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</si>
  <si>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</si>
  <si>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</si>
  <si>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</si>
  <si>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</si>
  <si>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</si>
  <si>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(3), 486 (2) &amp; (5)</t>
  </si>
  <si>
    <t>Overskytende ren kjernekapital omfattet av overgangsbestemmelser</t>
  </si>
  <si>
    <t>Grense for medregning av fondsobligasjonskapital omfattet av overgangsbestemmelser</t>
  </si>
  <si>
    <t>484 (4), 486 (3) &amp; (5)</t>
  </si>
  <si>
    <t>Overskytende fondsobligasjonskapital omfattet av overgangsbestemmelser</t>
  </si>
  <si>
    <t>Grense for medregning av ansvarlig lånekapital omfattet av overgangsbestemmelser</t>
  </si>
  <si>
    <t>484 (5), 486 (4) &amp; (5)</t>
  </si>
  <si>
    <t>Overskytende ansvarlig lånekapital omfattet av overgangsbestemmelser</t>
  </si>
  <si>
    <t>Spesifikasjon av samlet kapitalkrav</t>
  </si>
  <si>
    <t>Standardmetoden</t>
  </si>
  <si>
    <t>Institusjoner</t>
  </si>
  <si>
    <t>Massemarkedssegment</t>
  </si>
  <si>
    <t>Engasjementer med pantesikkerhet i eiendom</t>
  </si>
  <si>
    <t>Engasjement med særlig høy risiko</t>
  </si>
  <si>
    <t>Andeler i verdipapirfond</t>
  </si>
  <si>
    <t>Samlet kapitalkrav for kreditt-, motparts- og forringelsesrisiko: (Standardmetoden)</t>
  </si>
  <si>
    <t>Samlet kapitalkrav for operasjonell risiko (Basismetode)</t>
  </si>
  <si>
    <t>Markedrisiko - CVA tilllegg</t>
  </si>
  <si>
    <t>Sum beregningsgrunnlag/kapitalkrav</t>
  </si>
  <si>
    <t>Beregning av uvektet kjernekapitalandel</t>
  </si>
  <si>
    <t>Reinvesteringskostnader for derivater</t>
  </si>
  <si>
    <t>Fremtidig eksponering for derivatkontrakter</t>
  </si>
  <si>
    <t>Poster utenom balansen</t>
  </si>
  <si>
    <t>Lån, fordringer og øvrige eiendeler</t>
  </si>
  <si>
    <t>Regulatoriske justeringer i kjernekapitalen</t>
  </si>
  <si>
    <t>Samlet eksponeringsmål</t>
  </si>
  <si>
    <t>Krav ren kjernekapital</t>
  </si>
  <si>
    <t>Minimumskrav til ren kjernekapital 4,5 %</t>
  </si>
  <si>
    <t>Bufferkrav:</t>
  </si>
  <si>
    <t>Pilar 2 krav fastsatt av Finanstilsynet (2,5 % fra 30.6.2017)</t>
  </si>
  <si>
    <t>Bevaringsbuffer (2,5 %)</t>
  </si>
  <si>
    <t>Motsyklisk buffer (1,0 % fra 13.03.20)</t>
  </si>
  <si>
    <t>Systemrisikobuffer (3 % fra 1.7.2014)</t>
  </si>
  <si>
    <t>Bufferkrav i ren kjernekapital</t>
  </si>
  <si>
    <t>Samlet krav til ren kjernekapital</t>
  </si>
  <si>
    <t>Tilgjengelig ren kjernekapital</t>
  </si>
  <si>
    <t xml:space="preserve">Ren kjernekapital </t>
  </si>
  <si>
    <t xml:space="preserve">      Beregningsgrunnlag</t>
  </si>
  <si>
    <t>2020 - 12- 31
Konsern
(NOK millioner)</t>
  </si>
  <si>
    <t>Tall er oppgitt i millioner kroner og prosent om ikke annet er oppgitt. Alle tall er konsernstørrelser</t>
  </si>
  <si>
    <t>Sammenhengen mellom bokført egenkapital og ansvarlig kapital</t>
  </si>
  <si>
    <t>Skjema for offentliggjøring av de viktigste avtalevilkårene for kapitalinstrumenter ( 1 )</t>
  </si>
  <si>
    <t>199,7 MNOK</t>
  </si>
  <si>
    <t>31.12.2020
Konsen</t>
  </si>
  <si>
    <t>30.09.20
Konsen</t>
  </si>
  <si>
    <t>30.06.20
Konsen</t>
  </si>
  <si>
    <t>31.03.20
Konsen</t>
  </si>
  <si>
    <t>31.12.2019
Konsen</t>
  </si>
  <si>
    <t>tall pr. 31.12.20 er inkl. rapportering samarbeidende grupper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</si>
</sst>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_(* #,##0.00_);_(* \(#,##0.00\);_(* &quot;-&quot;??_);_(@_)"/>
    <numFmt numFmtId="165" formatCode="_ * #,##0_ ;_ * \-#,##0_ ;_ * &quot;-&quot;_ ;_ @_ "/>
    <numFmt numFmtId="166" formatCode="_ * #,##0.00_ ;_ * \-#,##0.00_ ;_ * &quot;-&quot;??_ ;_ @_ "/>
    <numFmt numFmtId="167" formatCode="yyyy\-mm\-dd;@"/>
    <numFmt numFmtId="168" formatCode="0.0"/>
    <numFmt numFmtId="169" formatCode="0.0000"/>
    <numFmt numFmtId="170" formatCode="0.0000%"/>
    <numFmt numFmtId="171" formatCode="0.0%"/>
    <numFmt numFmtId="172" formatCode="_-* #,##0.00_-;\-* #,##0.00_-;_-* \-??_-;_-@_-"/>
    <numFmt numFmtId="173" formatCode="_-* #,##0\ _€_-;\-* #,##0\ _€_-;_-* &quot;-&quot;\ _€_-;_-@_-"/>
    <numFmt numFmtId="174" formatCode="_-* #,##0.00\ _€_-;\-* #,##0.00\ _€_-;_-* &quot;-&quot;??\ _€_-;_-@_-"/>
    <numFmt numFmtId="175" formatCode="_-* #,##0\ &quot;€&quot;_-;\-* #,##0\ &quot;€&quot;_-;_-* &quot;-&quot;\ &quot;€&quot;_-;_-@_-"/>
    <numFmt numFmtId="176" formatCode="_-* #,##0.00\ &quot;€&quot;_-;\-* #,##0.00\ &quot;€&quot;_-;_-* &quot;-&quot;??\ &quot;€&quot;_-;_-@_-"/>
    <numFmt numFmtId="177" formatCode="\ #,###,###,###,##0\ ;\ \-#,###,###,###,##0\ "/>
    <numFmt numFmtId="178" formatCode="&quot;Yes&quot;;[Red]&quot;No&quot;"/>
    <numFmt numFmtId="179" formatCode="0.00000"/>
    <numFmt numFmtId="180" formatCode="[&gt;0]General"/>
    <numFmt numFmtId="181" formatCode="_-&quot;£&quot;* #,##0.00_-;\-&quot;£&quot;* #,##0.00_-;_-&quot;£&quot;* &quot;-&quot;??_-;_-@_-"/>
    <numFmt numFmtId="182" formatCode="_(* #,##0_);_(* \(#,##0\);_(* &quot; - &quot;_);_(@_)"/>
    <numFmt numFmtId="183" formatCode="#,##0;\(#,##0\);&quot;-&quot;"/>
    <numFmt numFmtId="184" formatCode="_ * #,##0_ ;_ * \-#,##0_ ;_ * &quot;-&quot;??_ ;_ @_ "/>
    <numFmt numFmtId="185" formatCode="0.0\ %"/>
    <numFmt numFmtId="186" formatCode="_ * #,##0.00000_ ;_ * \-#,##0.00000_ ;_ * &quot;-&quot;??_ ;_ @_ "/>
    <numFmt numFmtId="187" formatCode="_-* #,##0.00000_-;\-* #,##0.00000_-;_-* &quot;-&quot;?????_-;_-@_-"/>
    <numFmt numFmtId="188" formatCode="[$-414]d/\ mmm/\ yyyy;@"/>
    <numFmt numFmtId="189" formatCode="[$-409]dd/mmm/yy;@"/>
    <numFmt numFmtId="190" formatCode="#,##0\ [$€-1];[Red]\-#,##0\ [$€-1]"/>
    <numFmt numFmtId="191" formatCode="dd/mm/yy;@"/>
    <numFmt numFmtId="192" formatCode="#,##0.0,"/>
  </numFmts>
  <fonts count="130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8"/>
      <color rgb="FFFFFFFF"/>
      <name val="Verdana"/>
      <family val="2"/>
    </font>
    <font>
      <sz val="10"/>
      <name val="Wigrum Light"/>
      <family val="3"/>
    </font>
    <font>
      <sz val="10"/>
      <color theme="1"/>
      <name val="Wigrum Light"/>
      <family val="3"/>
    </font>
    <font>
      <b/>
      <sz val="10"/>
      <color theme="1"/>
      <name val="Wigrum Light"/>
      <family val="3"/>
    </font>
    <font>
      <b/>
      <i/>
      <u/>
      <sz val="10"/>
      <color theme="1"/>
      <name val="Wigrum Light"/>
      <family val="3"/>
    </font>
    <font>
      <sz val="14"/>
      <color theme="1"/>
      <name val="Wigrum Light"/>
      <family val="3"/>
    </font>
    <font>
      <sz val="11"/>
      <color theme="1"/>
      <name val="Wigrum Light"/>
      <family val="3"/>
    </font>
    <font>
      <b/>
      <sz val="8"/>
      <color rgb="FFFFFFFF"/>
      <name val="Wigrum Light"/>
      <family val="3"/>
    </font>
    <font>
      <sz val="9"/>
      <name val="Wigrum Light"/>
      <family val="3"/>
    </font>
    <font>
      <b/>
      <sz val="9"/>
      <name val="Wigrum Light"/>
      <family val="3"/>
    </font>
    <font>
      <i/>
      <sz val="9"/>
      <name val="Wigrum Light"/>
      <family val="3"/>
    </font>
    <font>
      <sz val="9"/>
      <color rgb="FF000000"/>
      <name val="Wigrum Light"/>
      <family val="3"/>
    </font>
    <font>
      <sz val="8"/>
      <color rgb="FF000000"/>
      <name val="Verdana"/>
      <family val="2"/>
    </font>
    <font>
      <b/>
      <sz val="9"/>
      <color rgb="FF000000"/>
      <name val="Wigrum Light"/>
      <family val="3"/>
    </font>
    <font>
      <b/>
      <i/>
      <sz val="9"/>
      <color rgb="FF000000"/>
      <name val="Wigrum Light"/>
      <family val="3"/>
    </font>
    <font>
      <i/>
      <sz val="9"/>
      <color rgb="FF000000"/>
      <name val="Wigrum Light"/>
      <family val="3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10"/>
      <name val="Wigrum Light"/>
      <family val="3"/>
    </font>
    <font>
      <b/>
      <sz val="8"/>
      <name val="Wigrum Light"/>
      <family val="3"/>
    </font>
    <font>
      <sz val="8"/>
      <name val="Wigrum Light"/>
      <family val="3"/>
    </font>
    <font>
      <u/>
      <sz val="10"/>
      <name val="Wigrum Light"/>
      <family val="3"/>
    </font>
    <font>
      <b/>
      <sz val="10"/>
      <color theme="0"/>
      <name val="Wigrum Light"/>
      <family val="3"/>
    </font>
    <font>
      <sz val="10"/>
      <color theme="0"/>
      <name val="Wigrum Light"/>
      <family val="3"/>
    </font>
    <font>
      <b/>
      <sz val="10"/>
      <color rgb="FFFFFFFF"/>
      <name val="Wigrum Light"/>
      <family val="3"/>
    </font>
    <font>
      <sz val="10"/>
      <color rgb="FFFFFFFF"/>
      <name val="Wigrum Light"/>
      <family val="3"/>
    </font>
    <font>
      <b/>
      <sz val="18"/>
      <color theme="0"/>
      <name val="Wigrum Light"/>
      <family val="3"/>
    </font>
    <font>
      <i/>
      <sz val="9"/>
      <color indexed="8"/>
      <name val="Wigrum Light"/>
      <family val="3"/>
    </font>
    <font>
      <i/>
      <sz val="10"/>
      <color indexed="8"/>
      <name val="Wigrum Light"/>
      <family val="3"/>
    </font>
    <font>
      <i/>
      <sz val="10"/>
      <name val="Wigrum Light"/>
      <family val="3"/>
    </font>
    <font>
      <sz val="10"/>
      <color rgb="FF000000"/>
      <name val="Wigrum Light"/>
      <family val="3"/>
    </font>
    <font>
      <b/>
      <sz val="10"/>
      <color rgb="FF000000"/>
      <name val="Wigrum Light"/>
      <family val="3"/>
    </font>
    <font>
      <b/>
      <i/>
      <sz val="10"/>
      <color theme="1"/>
      <name val="Wigrum Light"/>
      <family val="3"/>
    </font>
    <font>
      <i/>
      <sz val="10"/>
      <color theme="1"/>
      <name val="Wigrum Light"/>
      <family val="3"/>
    </font>
    <font>
      <i/>
      <sz val="8"/>
      <name val="Wigrum Light"/>
      <family val="3"/>
    </font>
    <font>
      <i/>
      <sz val="10"/>
      <color rgb="FFFF0000"/>
      <name val="Wigrum Light"/>
      <family val="3"/>
    </font>
    <font>
      <b/>
      <sz val="16"/>
      <color theme="1"/>
      <name val="Wigrum Light"/>
      <family val="3"/>
    </font>
    <font>
      <sz val="9"/>
      <color theme="9" tint="-0.24994659260841701"/>
      <name val="Wigrum Light"/>
      <family val="3"/>
    </font>
    <font>
      <sz val="10"/>
      <color theme="9" tint="-0.24994659260841701"/>
      <name val="Wigrum Light"/>
      <family val="3"/>
    </font>
    <font>
      <u/>
      <sz val="10"/>
      <color theme="9" tint="-0.24994659260841701"/>
      <name val="Wigrum Light"/>
      <family val="3"/>
    </font>
    <font>
      <sz val="10"/>
      <color theme="9" tint="-0.249977111117893"/>
      <name val="Wigrum Light"/>
      <family val="3"/>
    </font>
  </fonts>
  <fills count="9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theme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292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292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210">
    <xf numFmtId="0" fontId="0" fillId="0" borderId="0"/>
    <xf numFmtId="0" fontId="1" fillId="0" borderId="0"/>
    <xf numFmtId="0" fontId="4" fillId="0" borderId="0"/>
    <xf numFmtId="0" fontId="5" fillId="0" borderId="0"/>
    <xf numFmtId="0" fontId="9" fillId="0" borderId="0" applyNumberFormat="0" applyFill="0" applyBorder="0" applyAlignment="0" applyProtection="0"/>
    <xf numFmtId="9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/>
    <xf numFmtId="166" fontId="6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2" fillId="0" borderId="0">
      <alignment vertical="top"/>
    </xf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0" fontId="30" fillId="0" borderId="0"/>
    <xf numFmtId="0" fontId="5" fillId="0" borderId="0"/>
    <xf numFmtId="0" fontId="5" fillId="0" borderId="0">
      <alignment vertical="center"/>
    </xf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28" fillId="13" borderId="0" applyNumberFormat="0" applyBorder="0" applyAlignment="0" applyProtection="0"/>
    <xf numFmtId="0" fontId="33" fillId="44" borderId="0" applyNumberFormat="0" applyBorder="0" applyAlignment="0" applyProtection="0"/>
    <xf numFmtId="0" fontId="28" fillId="17" borderId="0" applyNumberFormat="0" applyBorder="0" applyAlignment="0" applyProtection="0"/>
    <xf numFmtId="0" fontId="33" fillId="41" borderId="0" applyNumberFormat="0" applyBorder="0" applyAlignment="0" applyProtection="0"/>
    <xf numFmtId="0" fontId="28" fillId="21" borderId="0" applyNumberFormat="0" applyBorder="0" applyAlignment="0" applyProtection="0"/>
    <xf numFmtId="0" fontId="33" fillId="42" borderId="0" applyNumberFormat="0" applyBorder="0" applyAlignment="0" applyProtection="0"/>
    <xf numFmtId="0" fontId="28" fillId="25" borderId="0" applyNumberFormat="0" applyBorder="0" applyAlignment="0" applyProtection="0"/>
    <xf numFmtId="0" fontId="33" fillId="45" borderId="0" applyNumberFormat="0" applyBorder="0" applyAlignment="0" applyProtection="0"/>
    <xf numFmtId="0" fontId="28" fillId="29" borderId="0" applyNumberFormat="0" applyBorder="0" applyAlignment="0" applyProtection="0"/>
    <xf numFmtId="0" fontId="33" fillId="46" borderId="0" applyNumberFormat="0" applyBorder="0" applyAlignment="0" applyProtection="0"/>
    <xf numFmtId="0" fontId="28" fillId="33" borderId="0" applyNumberFormat="0" applyBorder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28" fillId="10" borderId="0" applyNumberFormat="0" applyBorder="0" applyAlignment="0" applyProtection="0"/>
    <xf numFmtId="0" fontId="33" fillId="48" borderId="0" applyNumberFormat="0" applyBorder="0" applyAlignment="0" applyProtection="0"/>
    <xf numFmtId="0" fontId="28" fillId="14" borderId="0" applyNumberFormat="0" applyBorder="0" applyAlignment="0" applyProtection="0"/>
    <xf numFmtId="0" fontId="33" fillId="49" borderId="0" applyNumberFormat="0" applyBorder="0" applyAlignment="0" applyProtection="0"/>
    <xf numFmtId="0" fontId="28" fillId="18" borderId="0" applyNumberFormat="0" applyBorder="0" applyAlignment="0" applyProtection="0"/>
    <xf numFmtId="0" fontId="33" fillId="50" borderId="0" applyNumberFormat="0" applyBorder="0" applyAlignment="0" applyProtection="0"/>
    <xf numFmtId="0" fontId="28" fillId="22" borderId="0" applyNumberFormat="0" applyBorder="0" applyAlignment="0" applyProtection="0"/>
    <xf numFmtId="0" fontId="33" fillId="45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28" fillId="30" borderId="0" applyNumberFormat="0" applyBorder="0" applyAlignment="0" applyProtection="0"/>
    <xf numFmtId="0" fontId="33" fillId="51" borderId="0" applyNumberFormat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Border="0" applyProtection="0">
      <alignment horizontal="left" vertical="center" wrapText="1"/>
      <protection locked="0"/>
    </xf>
    <xf numFmtId="0" fontId="18" fillId="4" borderId="0" applyNumberFormat="0" applyBorder="0" applyAlignment="0" applyProtection="0"/>
    <xf numFmtId="0" fontId="35" fillId="35" borderId="0" applyNumberFormat="0" applyBorder="0" applyAlignment="0" applyProtection="0"/>
    <xf numFmtId="0" fontId="6" fillId="9" borderId="9" applyNumberFormat="0" applyFont="0" applyAlignment="0" applyProtection="0"/>
    <xf numFmtId="0" fontId="36" fillId="39" borderId="15" applyNumberFormat="0" applyAlignment="0" applyProtection="0"/>
    <xf numFmtId="0" fontId="37" fillId="36" borderId="0" applyNumberFormat="0" applyBorder="0" applyAlignment="0" applyProtection="0"/>
    <xf numFmtId="0" fontId="38" fillId="52" borderId="15" applyNumberFormat="0" applyAlignment="0" applyProtection="0"/>
    <xf numFmtId="0" fontId="38" fillId="52" borderId="15" applyNumberFormat="0" applyAlignment="0" applyProtection="0"/>
    <xf numFmtId="0" fontId="22" fillId="7" borderId="5" applyNumberFormat="0" applyAlignment="0" applyProtection="0"/>
    <xf numFmtId="0" fontId="39" fillId="52" borderId="15" applyNumberFormat="0" applyAlignment="0" applyProtection="0"/>
    <xf numFmtId="0" fontId="40" fillId="53" borderId="16" applyNumberFormat="0" applyAlignment="0" applyProtection="0"/>
    <xf numFmtId="0" fontId="41" fillId="0" borderId="17" applyNumberFormat="0" applyFill="0" applyAlignment="0" applyProtection="0"/>
    <xf numFmtId="0" fontId="42" fillId="54" borderId="18" applyBorder="0" applyAlignment="0">
      <alignment horizontal="left" vertical="center" wrapText="1" indent="4"/>
    </xf>
    <xf numFmtId="0" fontId="24" fillId="8" borderId="8" applyNumberFormat="0" applyAlignment="0" applyProtection="0"/>
    <xf numFmtId="0" fontId="43" fillId="53" borderId="16" applyNumberFormat="0" applyAlignment="0" applyProtection="0"/>
    <xf numFmtId="3" fontId="44" fillId="55" borderId="12" applyFont="0" applyFill="0" applyProtection="0">
      <alignment horizontal="right" vertical="center"/>
    </xf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8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  <protection locked="0"/>
    </xf>
    <xf numFmtId="0" fontId="25" fillId="56" borderId="0">
      <alignment vertical="center"/>
    </xf>
    <xf numFmtId="0" fontId="40" fillId="53" borderId="16" applyNumberFormat="0" applyAlignment="0" applyProtection="0"/>
    <xf numFmtId="0" fontId="48" fillId="0" borderId="0" applyNumberFormat="0" applyFill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6" fillId="39" borderId="15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51" fillId="36" borderId="0" applyNumberFormat="0" applyBorder="0" applyAlignment="0" applyProtection="0"/>
    <xf numFmtId="0" fontId="5" fillId="57" borderId="12" applyNumberFormat="0" applyFont="0" applyBorder="0" applyProtection="0">
      <alignment horizontal="center" vertical="center"/>
    </xf>
    <xf numFmtId="0" fontId="5" fillId="57" borderId="12" applyNumberFormat="0" applyFont="0" applyBorder="0">
      <alignment horizontal="center" vertical="center"/>
    </xf>
    <xf numFmtId="0" fontId="14" fillId="0" borderId="2" applyNumberFormat="0" applyFill="0" applyAlignment="0" applyProtection="0"/>
    <xf numFmtId="0" fontId="52" fillId="0" borderId="19" applyNumberFormat="0" applyFill="0" applyAlignment="0" applyProtection="0"/>
    <xf numFmtId="0" fontId="53" fillId="55" borderId="22" applyNumberFormat="0" applyFill="0" applyBorder="0" applyAlignment="0" applyProtection="0">
      <alignment horizontal="left"/>
    </xf>
    <xf numFmtId="0" fontId="15" fillId="0" borderId="3" applyNumberFormat="0" applyFill="0" applyAlignment="0" applyProtection="0"/>
    <xf numFmtId="0" fontId="54" fillId="0" borderId="20" applyNumberFormat="0" applyFill="0" applyAlignment="0" applyProtection="0"/>
    <xf numFmtId="0" fontId="5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56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5" borderId="13" applyFont="0" applyBorder="0">
      <alignment horizontal="center" wrapText="1"/>
    </xf>
    <xf numFmtId="3" fontId="5" fillId="58" borderId="12" applyFont="0" applyProtection="0">
      <alignment horizontal="right" vertical="center"/>
    </xf>
    <xf numFmtId="10" fontId="5" fillId="58" borderId="12" applyFont="0" applyProtection="0">
      <alignment horizontal="right" vertical="center"/>
    </xf>
    <xf numFmtId="9" fontId="5" fillId="58" borderId="12" applyFont="0" applyProtection="0">
      <alignment horizontal="right" vertical="center"/>
    </xf>
    <xf numFmtId="0" fontId="5" fillId="58" borderId="13" applyNumberFormat="0" applyFont="0" applyBorder="0" applyProtection="0">
      <alignment horizontal="left"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0" borderId="17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35" borderId="0" applyNumberFormat="0" applyBorder="0" applyAlignment="0" applyProtection="0"/>
    <xf numFmtId="0" fontId="62" fillId="39" borderId="15" applyNumberFormat="0" applyAlignment="0" applyProtection="0"/>
    <xf numFmtId="0" fontId="62" fillId="39" borderId="15" applyNumberFormat="0" applyAlignment="0" applyProtection="0"/>
    <xf numFmtId="0" fontId="20" fillId="6" borderId="5" applyNumberFormat="0" applyAlignment="0" applyProtection="0"/>
    <xf numFmtId="167" fontId="5" fillId="59" borderId="12" applyFont="0">
      <alignment vertical="center"/>
      <protection locked="0"/>
    </xf>
    <xf numFmtId="3" fontId="5" fillId="59" borderId="12" applyFont="0">
      <alignment horizontal="right" vertical="center"/>
      <protection locked="0"/>
    </xf>
    <xf numFmtId="168" fontId="5" fillId="59" borderId="12" applyFont="0">
      <alignment horizontal="right" vertical="center"/>
      <protection locked="0"/>
    </xf>
    <xf numFmtId="169" fontId="5" fillId="60" borderId="12" applyFont="0">
      <alignment vertical="center"/>
      <protection locked="0"/>
    </xf>
    <xf numFmtId="10" fontId="5" fillId="59" borderId="12" applyFont="0">
      <alignment horizontal="right" vertical="center"/>
      <protection locked="0"/>
    </xf>
    <xf numFmtId="9" fontId="5" fillId="59" borderId="14" applyFont="0">
      <alignment horizontal="right" vertical="center"/>
      <protection locked="0"/>
    </xf>
    <xf numFmtId="170" fontId="5" fillId="59" borderId="12" applyFont="0">
      <alignment horizontal="right" vertical="center"/>
      <protection locked="0"/>
    </xf>
    <xf numFmtId="171" fontId="5" fillId="59" borderId="14" applyFont="0">
      <alignment horizontal="right" vertical="center"/>
      <protection locked="0"/>
    </xf>
    <xf numFmtId="0" fontId="5" fillId="59" borderId="12" applyFont="0">
      <alignment horizontal="center" vertical="center" wrapText="1"/>
      <protection locked="0"/>
    </xf>
    <xf numFmtId="49" fontId="5" fillId="59" borderId="12" applyFont="0">
      <alignment vertical="center"/>
      <protection locked="0"/>
    </xf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7" fillId="36" borderId="0" applyNumberFormat="0" applyBorder="0" applyAlignment="0" applyProtection="0"/>
    <xf numFmtId="0" fontId="63" fillId="52" borderId="24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8" borderId="8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3" fillId="0" borderId="7" applyNumberFormat="0" applyFill="0" applyAlignment="0" applyProtection="0"/>
    <xf numFmtId="0" fontId="64" fillId="0" borderId="17" applyNumberFormat="0" applyFill="0" applyAlignment="0" applyProtection="0"/>
    <xf numFmtId="0" fontId="65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19" fillId="5" borderId="0" applyNumberFormat="0" applyBorder="0" applyAlignment="0" applyProtection="0"/>
    <xf numFmtId="0" fontId="67" fillId="63" borderId="11" applyFont="0" applyBorder="0" applyAlignment="0">
      <alignment horizontal="left" vertical="center" wrapText="1"/>
    </xf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" fillId="0" borderId="0"/>
    <xf numFmtId="0" fontId="68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31" fillId="0" borderId="0"/>
    <xf numFmtId="0" fontId="31" fillId="0" borderId="0"/>
    <xf numFmtId="0" fontId="5" fillId="0" borderId="0"/>
    <xf numFmtId="0" fontId="70" fillId="0" borderId="0" applyBorder="0"/>
    <xf numFmtId="0" fontId="70" fillId="0" borderId="0" applyBorder="0"/>
    <xf numFmtId="0" fontId="70" fillId="0" borderId="0" applyBorder="0"/>
    <xf numFmtId="0" fontId="5" fillId="0" borderId="0"/>
    <xf numFmtId="0" fontId="6" fillId="0" borderId="0"/>
    <xf numFmtId="0" fontId="5" fillId="0" borderId="0"/>
    <xf numFmtId="0" fontId="68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1" fillId="0" borderId="0"/>
    <xf numFmtId="0" fontId="5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6" fillId="9" borderId="9" applyNumberFormat="0" applyFont="0" applyAlignment="0" applyProtection="0"/>
    <xf numFmtId="0" fontId="31" fillId="9" borderId="9" applyNumberFormat="0" applyFont="0" applyAlignment="0" applyProtection="0"/>
    <xf numFmtId="0" fontId="5" fillId="61" borderId="23" applyNumberFormat="0" applyFont="0" applyAlignment="0" applyProtection="0"/>
    <xf numFmtId="0" fontId="31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5" fillId="61" borderId="23" applyNumberFormat="0" applyFont="0" applyAlignment="0" applyProtection="0"/>
    <xf numFmtId="3" fontId="5" fillId="64" borderId="12" applyFont="0">
      <alignment horizontal="right" vertical="center"/>
      <protection locked="0"/>
    </xf>
    <xf numFmtId="168" fontId="5" fillId="64" borderId="12" applyFont="0">
      <alignment horizontal="right" vertical="center"/>
      <protection locked="0"/>
    </xf>
    <xf numFmtId="10" fontId="5" fillId="64" borderId="12" applyFont="0">
      <alignment horizontal="right" vertical="center"/>
      <protection locked="0"/>
    </xf>
    <xf numFmtId="9" fontId="5" fillId="64" borderId="12" applyFont="0">
      <alignment horizontal="right" vertical="center"/>
      <protection locked="0"/>
    </xf>
    <xf numFmtId="170" fontId="5" fillId="64" borderId="12" applyFont="0">
      <alignment horizontal="right" vertical="center"/>
      <protection locked="0"/>
    </xf>
    <xf numFmtId="171" fontId="5" fillId="64" borderId="14" applyFont="0">
      <alignment horizontal="right" vertical="center"/>
      <protection locked="0"/>
    </xf>
    <xf numFmtId="0" fontId="5" fillId="64" borderId="12" applyFont="0">
      <alignment horizontal="center" vertical="center" wrapText="1"/>
      <protection locked="0"/>
    </xf>
    <xf numFmtId="0" fontId="5" fillId="64" borderId="12" applyNumberFormat="0" applyFont="0">
      <alignment horizontal="center" vertical="center" wrapText="1"/>
      <protection locked="0"/>
    </xf>
    <xf numFmtId="0" fontId="73" fillId="52" borderId="24" applyNumberFormat="0" applyAlignment="0" applyProtection="0"/>
    <xf numFmtId="0" fontId="73" fillId="52" borderId="24" applyNumberFormat="0" applyAlignment="0" applyProtection="0"/>
    <xf numFmtId="0" fontId="21" fillId="7" borderId="6" applyNumberFormat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" fillId="65" borderId="12" applyNumberFormat="0" applyFont="0" applyAlignment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3" fontId="5" fillId="66" borderId="12" applyFont="0">
      <alignment horizontal="right" vertical="center"/>
      <protection locked="0"/>
    </xf>
    <xf numFmtId="0" fontId="61" fillId="35" borderId="0" applyNumberFormat="0" applyBorder="0" applyAlignment="0" applyProtection="0"/>
    <xf numFmtId="0" fontId="63" fillId="52" borderId="24" applyNumberFormat="0" applyAlignment="0" applyProtection="0"/>
    <xf numFmtId="0" fontId="23" fillId="0" borderId="7" applyNumberFormat="0" applyFill="0" applyAlignment="0" applyProtection="0"/>
    <xf numFmtId="0" fontId="6" fillId="67" borderId="12"/>
    <xf numFmtId="40" fontId="6" fillId="67" borderId="12"/>
    <xf numFmtId="40" fontId="31" fillId="67" borderId="12"/>
    <xf numFmtId="0" fontId="6" fillId="68" borderId="12"/>
    <xf numFmtId="40" fontId="6" fillId="68" borderId="12"/>
    <xf numFmtId="40" fontId="31" fillId="68" borderId="12"/>
    <xf numFmtId="49" fontId="74" fillId="69" borderId="25">
      <alignment horizontal="center" wrapText="1"/>
    </xf>
    <xf numFmtId="49" fontId="75" fillId="69" borderId="25">
      <alignment horizontal="center" wrapText="1"/>
    </xf>
    <xf numFmtId="177" fontId="6" fillId="70" borderId="26">
      <alignment horizontal="left"/>
    </xf>
    <xf numFmtId="177" fontId="6" fillId="71" borderId="26">
      <alignment horizontal="left"/>
    </xf>
    <xf numFmtId="49" fontId="76" fillId="0" borderId="0"/>
    <xf numFmtId="177" fontId="27" fillId="72" borderId="26">
      <alignment horizontal="left" vertical="center"/>
    </xf>
    <xf numFmtId="0" fontId="6" fillId="73" borderId="12"/>
    <xf numFmtId="0" fontId="6" fillId="73" borderId="12"/>
    <xf numFmtId="0" fontId="31" fillId="73" borderId="12"/>
    <xf numFmtId="0" fontId="6" fillId="74" borderId="26">
      <alignment horizontal="center" textRotation="90"/>
    </xf>
    <xf numFmtId="0" fontId="6" fillId="75" borderId="26">
      <alignment horizontal="center" textRotation="90"/>
    </xf>
    <xf numFmtId="0" fontId="6" fillId="76" borderId="26">
      <alignment horizontal="center" textRotation="90"/>
    </xf>
    <xf numFmtId="0" fontId="6" fillId="67" borderId="12"/>
    <xf numFmtId="0" fontId="6" fillId="67" borderId="12"/>
    <xf numFmtId="0" fontId="31" fillId="67" borderId="12"/>
    <xf numFmtId="0" fontId="6" fillId="77" borderId="12"/>
    <xf numFmtId="40" fontId="6" fillId="67" borderId="12"/>
    <xf numFmtId="40" fontId="31" fillId="67" borderId="12"/>
    <xf numFmtId="0" fontId="6" fillId="67" borderId="12"/>
    <xf numFmtId="40" fontId="6" fillId="67" borderId="12"/>
    <xf numFmtId="40" fontId="31" fillId="67" borderId="12"/>
    <xf numFmtId="177" fontId="6" fillId="68" borderId="12"/>
    <xf numFmtId="40" fontId="6" fillId="68" borderId="12"/>
    <xf numFmtId="40" fontId="31" fillId="68" borderId="12"/>
    <xf numFmtId="49" fontId="74" fillId="69" borderId="25">
      <alignment vertical="center"/>
    </xf>
    <xf numFmtId="49" fontId="75" fillId="69" borderId="25">
      <alignment vertical="center"/>
    </xf>
    <xf numFmtId="0" fontId="6" fillId="71" borderId="26">
      <alignment horizontal="center"/>
    </xf>
    <xf numFmtId="49" fontId="5" fillId="0" borderId="0">
      <alignment horizontal="right"/>
    </xf>
    <xf numFmtId="177" fontId="27" fillId="78" borderId="26">
      <alignment horizontal="left"/>
    </xf>
    <xf numFmtId="0" fontId="6" fillId="79" borderId="12"/>
    <xf numFmtId="40" fontId="6" fillId="79" borderId="12"/>
    <xf numFmtId="40" fontId="31" fillId="79" borderId="12"/>
    <xf numFmtId="177" fontId="6" fillId="78" borderId="26">
      <alignment horizontal="right" indent="2"/>
    </xf>
    <xf numFmtId="0" fontId="6" fillId="71" borderId="26">
      <alignment horizontal="center"/>
    </xf>
    <xf numFmtId="0" fontId="6" fillId="80" borderId="12"/>
    <xf numFmtId="40" fontId="6" fillId="80" borderId="12"/>
    <xf numFmtId="40" fontId="31" fillId="80" borderId="12"/>
    <xf numFmtId="0" fontId="77" fillId="62" borderId="0" applyNumberFormat="0" applyBorder="0" applyAlignment="0" applyProtection="0"/>
    <xf numFmtId="178" fontId="5" fillId="55" borderId="12" applyFont="0">
      <alignment horizontal="center" vertical="center"/>
    </xf>
    <xf numFmtId="3" fontId="5" fillId="55" borderId="12" applyFont="0">
      <alignment horizontal="right" vertical="center"/>
    </xf>
    <xf numFmtId="179" fontId="5" fillId="55" borderId="12" applyFont="0">
      <alignment horizontal="right" vertical="center"/>
    </xf>
    <xf numFmtId="168" fontId="5" fillId="55" borderId="12" applyFont="0">
      <alignment horizontal="right" vertical="center"/>
    </xf>
    <xf numFmtId="10" fontId="5" fillId="55" borderId="12" applyFont="0">
      <alignment horizontal="right" vertical="center"/>
    </xf>
    <xf numFmtId="9" fontId="5" fillId="55" borderId="12" applyFont="0">
      <alignment horizontal="right" vertical="center"/>
    </xf>
    <xf numFmtId="180" fontId="5" fillId="55" borderId="12" applyFont="0">
      <alignment horizontal="center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71" fillId="0" borderId="0"/>
    <xf numFmtId="0" fontId="5" fillId="0" borderId="0"/>
    <xf numFmtId="167" fontId="5" fillId="81" borderId="12" applyFont="0">
      <alignment vertical="center"/>
    </xf>
    <xf numFmtId="1" fontId="5" fillId="81" borderId="12" applyFont="0">
      <alignment horizontal="right" vertical="center"/>
    </xf>
    <xf numFmtId="169" fontId="5" fillId="81" borderId="12" applyFont="0">
      <alignment vertical="center"/>
    </xf>
    <xf numFmtId="9" fontId="5" fillId="81" borderId="12" applyFont="0">
      <alignment horizontal="right" vertical="center"/>
    </xf>
    <xf numFmtId="170" fontId="5" fillId="81" borderId="12" applyFont="0">
      <alignment horizontal="right" vertical="center"/>
    </xf>
    <xf numFmtId="10" fontId="5" fillId="81" borderId="12" applyFont="0">
      <alignment horizontal="right" vertical="center"/>
    </xf>
    <xf numFmtId="0" fontId="5" fillId="81" borderId="12" applyFont="0">
      <alignment horizontal="center" vertical="center" wrapText="1"/>
    </xf>
    <xf numFmtId="49" fontId="5" fillId="81" borderId="12" applyFont="0">
      <alignment vertical="center"/>
    </xf>
    <xf numFmtId="169" fontId="5" fillId="82" borderId="12" applyFont="0">
      <alignment vertical="center"/>
    </xf>
    <xf numFmtId="9" fontId="5" fillId="82" borderId="12" applyFont="0">
      <alignment horizontal="right" vertical="center"/>
    </xf>
    <xf numFmtId="167" fontId="5" fillId="83" borderId="12">
      <alignment vertical="center"/>
    </xf>
    <xf numFmtId="169" fontId="5" fillId="84" borderId="12" applyFont="0">
      <alignment horizontal="right" vertical="center"/>
    </xf>
    <xf numFmtId="1" fontId="5" fillId="84" borderId="12" applyFont="0">
      <alignment horizontal="right" vertical="center"/>
    </xf>
    <xf numFmtId="169" fontId="5" fillId="84" borderId="12" applyFont="0">
      <alignment vertical="center"/>
    </xf>
    <xf numFmtId="168" fontId="5" fillId="84" borderId="12" applyFont="0">
      <alignment vertical="center"/>
    </xf>
    <xf numFmtId="10" fontId="5" fillId="84" borderId="12" applyFont="0">
      <alignment horizontal="right" vertical="center"/>
    </xf>
    <xf numFmtId="9" fontId="5" fillId="84" borderId="12" applyFont="0">
      <alignment horizontal="right" vertical="center"/>
    </xf>
    <xf numFmtId="170" fontId="5" fillId="84" borderId="12" applyFont="0">
      <alignment horizontal="right" vertical="center"/>
    </xf>
    <xf numFmtId="10" fontId="5" fillId="84" borderId="18" applyFont="0">
      <alignment horizontal="right" vertical="center"/>
    </xf>
    <xf numFmtId="0" fontId="5" fillId="84" borderId="12" applyFont="0">
      <alignment horizontal="center" vertical="center" wrapText="1"/>
    </xf>
    <xf numFmtId="49" fontId="5" fillId="84" borderId="12" applyFont="0">
      <alignment vertical="center"/>
    </xf>
    <xf numFmtId="0" fontId="39" fillId="52" borderId="15" applyNumberFormat="0" applyAlignment="0" applyProtection="0"/>
    <xf numFmtId="0" fontId="34" fillId="0" borderId="0" applyNumberFormat="0" applyFont="0" applyFill="0" applyBorder="0" applyAlignment="0" applyProtection="0">
      <alignment horizontal="left" vertical="top" wrapText="1"/>
      <protection locked="0"/>
    </xf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19" applyAlignment="0">
      <alignment horizontal="left" vertical="top" wrapText="1"/>
      <protection locked="0"/>
    </xf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78" fillId="0" borderId="27" applyNumberFormat="0" applyFill="0" applyAlignment="0" applyProtection="0"/>
    <xf numFmtId="40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18" fillId="4" borderId="0" applyNumberFormat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9" fillId="0" borderId="27" applyNumberFormat="0" applyFill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82" fontId="80" fillId="0" borderId="0" applyFill="0" applyBorder="0">
      <alignment horizontal="right" vertical="top"/>
    </xf>
    <xf numFmtId="0" fontId="81" fillId="0" borderId="0">
      <alignment horizontal="center" wrapText="1"/>
    </xf>
    <xf numFmtId="165" fontId="80" fillId="0" borderId="0" applyFill="0" applyBorder="0" applyAlignment="0" applyProtection="0">
      <alignment horizontal="right" vertical="top"/>
    </xf>
    <xf numFmtId="183" fontId="82" fillId="0" borderId="0"/>
    <xf numFmtId="0" fontId="80" fillId="0" borderId="0" applyFill="0" applyBorder="0">
      <alignment horizontal="left" vertical="top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8" fillId="33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166" fontId="87" fillId="0" borderId="0" applyFont="0" applyFill="0" applyBorder="0" applyAlignment="0" applyProtection="0"/>
    <xf numFmtId="0" fontId="87" fillId="0" borderId="0"/>
    <xf numFmtId="0" fontId="6" fillId="0" borderId="0"/>
    <xf numFmtId="0" fontId="87" fillId="0" borderId="0"/>
    <xf numFmtId="166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166" fontId="8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9" fillId="0" borderId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286">
    <xf numFmtId="0" fontId="0" fillId="0" borderId="0" xfId="0"/>
    <xf numFmtId="0" fontId="3" fillId="2" borderId="0" xfId="1" applyFont="1" applyFill="1" applyAlignment="1">
      <alignment horizontal="right"/>
    </xf>
    <xf numFmtId="0" fontId="0" fillId="0" borderId="0" xfId="0" applyFont="1"/>
    <xf numFmtId="0" fontId="0" fillId="0" borderId="0" xfId="12" applyFont="1"/>
    <xf numFmtId="0" fontId="0" fillId="0" borderId="0" xfId="0" applyAlignment="1">
      <alignment horizontal="center"/>
    </xf>
    <xf numFmtId="0" fontId="84" fillId="0" borderId="0" xfId="0" applyFont="1"/>
    <xf numFmtId="0" fontId="8" fillId="0" borderId="0" xfId="4" applyFont="1" applyFill="1" applyAlignment="1">
      <alignment horizontal="right"/>
    </xf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2" fillId="89" borderId="1" xfId="1" applyFont="1" applyFill="1" applyBorder="1" applyAlignment="1">
      <alignment horizontal="center"/>
    </xf>
    <xf numFmtId="0" fontId="2" fillId="89" borderId="0" xfId="1" applyFont="1" applyFill="1" applyAlignment="1">
      <alignment horizontal="right"/>
    </xf>
    <xf numFmtId="0" fontId="0" fillId="54" borderId="0" xfId="0" applyFill="1"/>
    <xf numFmtId="0" fontId="84" fillId="54" borderId="0" xfId="0" applyFont="1" applyFill="1"/>
    <xf numFmtId="0" fontId="83" fillId="54" borderId="0" xfId="0" applyFont="1" applyFill="1"/>
    <xf numFmtId="0" fontId="0" fillId="0" borderId="0" xfId="0" applyFill="1"/>
    <xf numFmtId="0" fontId="88" fillId="90" borderId="0" xfId="15198" applyFill="1"/>
    <xf numFmtId="0" fontId="88" fillId="90" borderId="0" xfId="15198" applyFill="1" applyAlignment="1">
      <alignment horizontal="center"/>
    </xf>
    <xf numFmtId="0" fontId="88" fillId="0" borderId="0" xfId="15198"/>
    <xf numFmtId="0" fontId="6" fillId="0" borderId="0" xfId="15199"/>
    <xf numFmtId="0" fontId="86" fillId="0" borderId="0" xfId="15199" applyFont="1"/>
    <xf numFmtId="186" fontId="86" fillId="0" borderId="0" xfId="15199" applyNumberFormat="1" applyFont="1"/>
    <xf numFmtId="187" fontId="6" fillId="0" borderId="0" xfId="15199" applyNumberFormat="1"/>
    <xf numFmtId="9" fontId="90" fillId="0" borderId="12" xfId="15200" applyFont="1" applyBorder="1"/>
    <xf numFmtId="0" fontId="91" fillId="0" borderId="12" xfId="15199" applyFont="1" applyBorder="1"/>
    <xf numFmtId="184" fontId="90" fillId="0" borderId="12" xfId="15121" applyNumberFormat="1" applyFont="1" applyBorder="1"/>
    <xf numFmtId="0" fontId="92" fillId="85" borderId="12" xfId="15199" applyFont="1" applyFill="1" applyBorder="1"/>
    <xf numFmtId="185" fontId="91" fillId="0" borderId="12" xfId="15199" applyNumberFormat="1" applyFont="1" applyBorder="1"/>
    <xf numFmtId="185" fontId="90" fillId="0" borderId="12" xfId="15200" applyNumberFormat="1" applyFont="1" applyBorder="1"/>
    <xf numFmtId="184" fontId="90" fillId="0" borderId="12" xfId="15142" applyNumberFormat="1" applyFont="1" applyBorder="1"/>
    <xf numFmtId="0" fontId="91" fillId="0" borderId="0" xfId="15199" applyFont="1"/>
    <xf numFmtId="0" fontId="93" fillId="0" borderId="0" xfId="15199" applyFont="1"/>
    <xf numFmtId="0" fontId="6" fillId="0" borderId="0" xfId="15199" applyAlignment="1">
      <alignment horizontal="right"/>
    </xf>
    <xf numFmtId="0" fontId="94" fillId="90" borderId="0" xfId="15201" applyFont="1" applyFill="1"/>
    <xf numFmtId="0" fontId="95" fillId="90" borderId="0" xfId="15201" applyFont="1" applyFill="1"/>
    <xf numFmtId="0" fontId="10" fillId="92" borderId="0" xfId="15201" applyFont="1" applyFill="1"/>
    <xf numFmtId="0" fontId="6" fillId="90" borderId="0" xfId="15201" applyFill="1"/>
    <xf numFmtId="0" fontId="69" fillId="0" borderId="0" xfId="15202"/>
    <xf numFmtId="0" fontId="96" fillId="91" borderId="0" xfId="15201" applyFont="1" applyFill="1" applyAlignment="1">
      <alignment horizontal="center" vertical="center" wrapText="1"/>
    </xf>
    <xf numFmtId="0" fontId="97" fillId="90" borderId="12" xfId="15201" applyFont="1" applyFill="1" applyBorder="1"/>
    <xf numFmtId="3" fontId="97" fillId="0" borderId="12" xfId="15201" quotePrefix="1" applyNumberFormat="1" applyFont="1" applyBorder="1" applyAlignment="1">
      <alignment horizontal="right"/>
    </xf>
    <xf numFmtId="0" fontId="98" fillId="90" borderId="12" xfId="15201" applyFont="1" applyFill="1" applyBorder="1"/>
    <xf numFmtId="3" fontId="98" fillId="0" borderId="12" xfId="15201" quotePrefix="1" applyNumberFormat="1" applyFont="1" applyBorder="1" applyAlignment="1">
      <alignment horizontal="right"/>
    </xf>
    <xf numFmtId="0" fontId="99" fillId="90" borderId="12" xfId="15201" applyFont="1" applyFill="1" applyBorder="1"/>
    <xf numFmtId="0" fontId="97" fillId="90" borderId="12" xfId="15201" applyFont="1" applyFill="1" applyBorder="1" applyAlignment="1">
      <alignment horizontal="left" indent="1"/>
    </xf>
    <xf numFmtId="0" fontId="94" fillId="90" borderId="0" xfId="13042" applyFont="1" applyFill="1"/>
    <xf numFmtId="0" fontId="95" fillId="92" borderId="0" xfId="13042" applyFont="1" applyFill="1"/>
    <xf numFmtId="0" fontId="10" fillId="92" borderId="0" xfId="13042" applyFont="1" applyFill="1"/>
    <xf numFmtId="0" fontId="95" fillId="90" borderId="0" xfId="13042" applyFont="1" applyFill="1"/>
    <xf numFmtId="0" fontId="89" fillId="91" borderId="33" xfId="13042" applyFont="1" applyFill="1" applyBorder="1" applyAlignment="1">
      <alignment horizontal="center" vertical="center" wrapText="1"/>
    </xf>
    <xf numFmtId="184" fontId="89" fillId="91" borderId="33" xfId="15203" applyNumberFormat="1" applyFont="1" applyFill="1" applyBorder="1" applyAlignment="1">
      <alignment horizontal="center" vertical="center" wrapText="1"/>
    </xf>
    <xf numFmtId="0" fontId="11" fillId="92" borderId="0" xfId="13042" applyFont="1" applyFill="1"/>
    <xf numFmtId="0" fontId="100" fillId="92" borderId="12" xfId="13042" applyFont="1" applyFill="1" applyBorder="1" applyAlignment="1">
      <alignment horizontal="right"/>
    </xf>
    <xf numFmtId="0" fontId="100" fillId="92" borderId="13" xfId="13042" applyFont="1" applyFill="1" applyBorder="1" applyAlignment="1">
      <alignment wrapText="1"/>
    </xf>
    <xf numFmtId="184" fontId="100" fillId="0" borderId="12" xfId="15204" applyNumberFormat="1" applyFont="1" applyFill="1" applyBorder="1" applyAlignment="1">
      <alignment horizontal="right"/>
    </xf>
    <xf numFmtId="0" fontId="101" fillId="93" borderId="12" xfId="13042" applyFont="1" applyFill="1" applyBorder="1" applyAlignment="1">
      <alignment horizontal="right" wrapText="1"/>
    </xf>
    <xf numFmtId="184" fontId="101" fillId="92" borderId="12" xfId="15204" applyNumberFormat="1" applyFont="1" applyFill="1" applyBorder="1" applyAlignment="1">
      <alignment horizontal="right"/>
    </xf>
    <xf numFmtId="0" fontId="102" fillId="92" borderId="14" xfId="13042" applyFont="1" applyFill="1" applyBorder="1" applyAlignment="1">
      <alignment horizontal="right"/>
    </xf>
    <xf numFmtId="0" fontId="102" fillId="92" borderId="28" xfId="13042" applyFont="1" applyFill="1" applyBorder="1" applyAlignment="1">
      <alignment wrapText="1"/>
    </xf>
    <xf numFmtId="184" fontId="100" fillId="0" borderId="14" xfId="15204" applyNumberFormat="1" applyFont="1" applyFill="1" applyBorder="1" applyAlignment="1">
      <alignment horizontal="right"/>
    </xf>
    <xf numFmtId="0" fontId="101" fillId="93" borderId="14" xfId="13042" applyFont="1" applyFill="1" applyBorder="1" applyAlignment="1">
      <alignment horizontal="right" wrapText="1"/>
    </xf>
    <xf numFmtId="184" fontId="101" fillId="92" borderId="14" xfId="15204" applyNumberFormat="1" applyFont="1" applyFill="1" applyBorder="1" applyAlignment="1">
      <alignment horizontal="right"/>
    </xf>
    <xf numFmtId="0" fontId="103" fillId="92" borderId="13" xfId="13042" applyFont="1" applyFill="1" applyBorder="1"/>
    <xf numFmtId="0" fontId="104" fillId="92" borderId="11" xfId="13042" applyFont="1" applyFill="1" applyBorder="1"/>
    <xf numFmtId="184" fontId="104" fillId="0" borderId="18" xfId="15203" applyNumberFormat="1" applyFont="1" applyFill="1" applyBorder="1" applyAlignment="1">
      <alignment horizontal="right"/>
    </xf>
    <xf numFmtId="0" fontId="105" fillId="92" borderId="11" xfId="13042" applyFont="1" applyFill="1" applyBorder="1" applyAlignment="1">
      <alignment horizontal="right" wrapText="1"/>
    </xf>
    <xf numFmtId="184" fontId="105" fillId="92" borderId="18" xfId="15203" applyNumberFormat="1" applyFont="1" applyFill="1" applyBorder="1" applyAlignment="1">
      <alignment horizontal="right"/>
    </xf>
    <xf numFmtId="0" fontId="100" fillId="92" borderId="33" xfId="13042" applyFont="1" applyFill="1" applyBorder="1" applyAlignment="1">
      <alignment horizontal="right"/>
    </xf>
    <xf numFmtId="0" fontId="100" fillId="92" borderId="34" xfId="13042" applyFont="1" applyFill="1" applyBorder="1" applyAlignment="1">
      <alignment wrapText="1"/>
    </xf>
    <xf numFmtId="184" fontId="100" fillId="0" borderId="33" xfId="15204" applyNumberFormat="1" applyFont="1" applyFill="1" applyBorder="1" applyAlignment="1">
      <alignment horizontal="right"/>
    </xf>
    <xf numFmtId="0" fontId="101" fillId="93" borderId="33" xfId="13042" applyFont="1" applyFill="1" applyBorder="1" applyAlignment="1">
      <alignment horizontal="right" wrapText="1"/>
    </xf>
    <xf numFmtId="184" fontId="101" fillId="92" borderId="33" xfId="15204" applyNumberFormat="1" applyFont="1" applyFill="1" applyBorder="1" applyAlignment="1">
      <alignment horizontal="right"/>
    </xf>
    <xf numFmtId="0" fontId="102" fillId="92" borderId="13" xfId="13042" applyFont="1" applyFill="1" applyBorder="1" applyAlignment="1">
      <alignment wrapText="1"/>
    </xf>
    <xf numFmtId="0" fontId="103" fillId="92" borderId="22" xfId="13042" applyFont="1" applyFill="1" applyBorder="1"/>
    <xf numFmtId="0" fontId="104" fillId="92" borderId="0" xfId="13042" applyFont="1" applyFill="1"/>
    <xf numFmtId="184" fontId="104" fillId="0" borderId="0" xfId="15203" applyNumberFormat="1" applyFont="1" applyFill="1" applyBorder="1" applyAlignment="1">
      <alignment horizontal="right"/>
    </xf>
    <xf numFmtId="0" fontId="105" fillId="92" borderId="0" xfId="13042" applyFont="1" applyFill="1" applyAlignment="1">
      <alignment horizontal="right" wrapText="1"/>
    </xf>
    <xf numFmtId="184" fontId="105" fillId="92" borderId="32" xfId="15203" applyNumberFormat="1" applyFont="1" applyFill="1" applyBorder="1" applyAlignment="1">
      <alignment horizontal="right"/>
    </xf>
    <xf numFmtId="190" fontId="101" fillId="93" borderId="12" xfId="13042" applyNumberFormat="1" applyFont="1" applyFill="1" applyBorder="1" applyAlignment="1">
      <alignment horizontal="right" wrapText="1"/>
    </xf>
    <xf numFmtId="0" fontId="104" fillId="92" borderId="22" xfId="13042" applyFont="1" applyFill="1" applyBorder="1"/>
    <xf numFmtId="171" fontId="100" fillId="0" borderId="12" xfId="15200" applyNumberFormat="1" applyFont="1" applyFill="1" applyBorder="1" applyAlignment="1">
      <alignment horizontal="right"/>
    </xf>
    <xf numFmtId="171" fontId="101" fillId="92" borderId="12" xfId="15200" applyNumberFormat="1" applyFont="1" applyFill="1" applyBorder="1" applyAlignment="1">
      <alignment horizontal="right"/>
    </xf>
    <xf numFmtId="185" fontId="100" fillId="0" borderId="12" xfId="15200" applyNumberFormat="1" applyFont="1" applyFill="1" applyBorder="1" applyAlignment="1">
      <alignment horizontal="right"/>
    </xf>
    <xf numFmtId="185" fontId="100" fillId="0" borderId="12" xfId="14951" applyNumberFormat="1" applyFont="1" applyFill="1" applyBorder="1" applyAlignment="1">
      <alignment horizontal="right"/>
    </xf>
    <xf numFmtId="0" fontId="103" fillId="92" borderId="13" xfId="13042" applyFont="1" applyFill="1" applyBorder="1" applyAlignment="1">
      <alignment vertical="top"/>
    </xf>
    <xf numFmtId="0" fontId="103" fillId="92" borderId="11" xfId="13042" applyFont="1" applyFill="1" applyBorder="1" applyAlignment="1">
      <alignment vertical="top" wrapText="1"/>
    </xf>
    <xf numFmtId="0" fontId="103" fillId="0" borderId="11" xfId="13042" applyFont="1" applyBorder="1" applyAlignment="1">
      <alignment vertical="top" wrapText="1"/>
    </xf>
    <xf numFmtId="0" fontId="106" fillId="92" borderId="11" xfId="13042" applyFont="1" applyFill="1" applyBorder="1" applyAlignment="1">
      <alignment vertical="top" wrapText="1"/>
    </xf>
    <xf numFmtId="0" fontId="106" fillId="92" borderId="18" xfId="13042" applyFont="1" applyFill="1" applyBorder="1" applyAlignment="1">
      <alignment vertical="top" wrapText="1"/>
    </xf>
    <xf numFmtId="10" fontId="107" fillId="0" borderId="0" xfId="15206" applyNumberFormat="1" applyFont="1" applyFill="1" applyBorder="1"/>
    <xf numFmtId="0" fontId="90" fillId="0" borderId="0" xfId="15205" applyFont="1"/>
    <xf numFmtId="0" fontId="90" fillId="0" borderId="35" xfId="15205" applyFont="1" applyBorder="1"/>
    <xf numFmtId="0" fontId="107" fillId="0" borderId="0" xfId="15205" applyFont="1" applyAlignment="1">
      <alignment wrapText="1"/>
    </xf>
    <xf numFmtId="192" fontId="90" fillId="0" borderId="0" xfId="15205" applyNumberFormat="1" applyFont="1"/>
    <xf numFmtId="192" fontId="90" fillId="0" borderId="35" xfId="15205" applyNumberFormat="1" applyFont="1" applyBorder="1"/>
    <xf numFmtId="0" fontId="90" fillId="0" borderId="0" xfId="15205" applyFont="1" applyAlignment="1">
      <alignment wrapText="1"/>
    </xf>
    <xf numFmtId="192" fontId="90" fillId="0" borderId="0" xfId="15208" applyNumberFormat="1" applyFont="1" applyFill="1" applyBorder="1"/>
    <xf numFmtId="192" fontId="90" fillId="0" borderId="0" xfId="15208" applyNumberFormat="1" applyFont="1" applyFill="1"/>
    <xf numFmtId="192" fontId="90" fillId="0" borderId="35" xfId="15208" applyNumberFormat="1" applyFont="1" applyFill="1" applyBorder="1"/>
    <xf numFmtId="0" fontId="107" fillId="0" borderId="0" xfId="15205" applyFont="1"/>
    <xf numFmtId="192" fontId="107" fillId="0" borderId="0" xfId="15208" applyNumberFormat="1" applyFont="1" applyFill="1" applyBorder="1"/>
    <xf numFmtId="3" fontId="90" fillId="0" borderId="0" xfId="15208" applyNumberFormat="1" applyFont="1" applyBorder="1"/>
    <xf numFmtId="184" fontId="90" fillId="0" borderId="0" xfId="15208" applyNumberFormat="1" applyFont="1"/>
    <xf numFmtId="0" fontId="6" fillId="0" borderId="0" xfId="15201"/>
    <xf numFmtId="3" fontId="108" fillId="0" borderId="12" xfId="15201" quotePrefix="1" applyNumberFormat="1" applyFont="1" applyBorder="1" applyAlignment="1">
      <alignment horizontal="right"/>
    </xf>
    <xf numFmtId="3" fontId="109" fillId="0" borderId="12" xfId="15201" quotePrefix="1" applyNumberFormat="1" applyFont="1" applyBorder="1" applyAlignment="1">
      <alignment horizontal="right"/>
    </xf>
    <xf numFmtId="10" fontId="108" fillId="0" borderId="12" xfId="14951" quotePrefix="1" applyNumberFormat="1" applyFont="1" applyFill="1" applyBorder="1" applyAlignment="1">
      <alignment horizontal="right"/>
    </xf>
    <xf numFmtId="191" fontId="107" fillId="0" borderId="35" xfId="15205" applyNumberFormat="1" applyFont="1" applyBorder="1"/>
    <xf numFmtId="192" fontId="107" fillId="0" borderId="0" xfId="15205" applyNumberFormat="1" applyFont="1"/>
    <xf numFmtId="0" fontId="110" fillId="0" borderId="0" xfId="15205" applyFont="1"/>
    <xf numFmtId="192" fontId="90" fillId="0" borderId="0" xfId="15209" applyNumberFormat="1" applyFont="1" applyFill="1" applyBorder="1"/>
    <xf numFmtId="192" fontId="107" fillId="0" borderId="0" xfId="15209" applyNumberFormat="1" applyFont="1" applyFill="1" applyBorder="1"/>
    <xf numFmtId="0" fontId="107" fillId="0" borderId="11" xfId="15205" applyFont="1" applyBorder="1"/>
    <xf numFmtId="10" fontId="107" fillId="0" borderId="11" xfId="15206" applyNumberFormat="1" applyFont="1" applyFill="1" applyBorder="1"/>
    <xf numFmtId="0" fontId="107" fillId="0" borderId="73" xfId="15205" quotePrefix="1" applyFont="1" applyBorder="1"/>
    <xf numFmtId="10" fontId="107" fillId="0" borderId="73" xfId="15206" applyNumberFormat="1" applyFont="1" applyFill="1" applyBorder="1"/>
    <xf numFmtId="14" fontId="111" fillId="94" borderId="12" xfId="15199" applyNumberFormat="1" applyFont="1" applyFill="1" applyBorder="1"/>
    <xf numFmtId="0" fontId="111" fillId="94" borderId="0" xfId="15207" applyFont="1" applyFill="1" applyBorder="1" applyAlignment="1">
      <alignment horizontal="left"/>
    </xf>
    <xf numFmtId="0" fontId="112" fillId="94" borderId="28" xfId="15205" applyFont="1" applyFill="1" applyBorder="1" applyAlignment="1">
      <alignment horizontal="centerContinuous"/>
    </xf>
    <xf numFmtId="0" fontId="112" fillId="94" borderId="30" xfId="15205" applyFont="1" applyFill="1" applyBorder="1" applyAlignment="1">
      <alignment horizontal="centerContinuous"/>
    </xf>
    <xf numFmtId="0" fontId="112" fillId="94" borderId="14" xfId="15205" applyFont="1" applyFill="1" applyBorder="1" applyAlignment="1">
      <alignment horizontal="center"/>
    </xf>
    <xf numFmtId="0" fontId="112" fillId="94" borderId="35" xfId="15205" applyFont="1" applyFill="1" applyBorder="1"/>
    <xf numFmtId="191" fontId="111" fillId="94" borderId="34" xfId="15205" applyNumberFormat="1" applyFont="1" applyFill="1" applyBorder="1"/>
    <xf numFmtId="191" fontId="111" fillId="94" borderId="36" xfId="15205" applyNumberFormat="1" applyFont="1" applyFill="1" applyBorder="1"/>
    <xf numFmtId="191" fontId="111" fillId="94" borderId="33" xfId="15205" applyNumberFormat="1" applyFont="1" applyFill="1" applyBorder="1"/>
    <xf numFmtId="0" fontId="113" fillId="91" borderId="0" xfId="15201" applyFont="1" applyFill="1" applyAlignment="1">
      <alignment horizontal="left" vertical="center" wrapText="1"/>
    </xf>
    <xf numFmtId="14" fontId="113" fillId="91" borderId="0" xfId="15201" applyNumberFormat="1" applyFont="1" applyFill="1" applyAlignment="1">
      <alignment horizontal="center" vertical="center" wrapText="1"/>
    </xf>
    <xf numFmtId="0" fontId="107" fillId="0" borderId="35" xfId="15205" applyFont="1" applyBorder="1"/>
    <xf numFmtId="192" fontId="107" fillId="0" borderId="35" xfId="15205" applyNumberFormat="1" applyFont="1" applyBorder="1"/>
    <xf numFmtId="0" fontId="113" fillId="91" borderId="0" xfId="13042" applyFont="1" applyFill="1" applyAlignment="1">
      <alignment horizontal="center" vertical="center" wrapText="1"/>
    </xf>
    <xf numFmtId="0" fontId="114" fillId="91" borderId="0" xfId="15201" applyFont="1" applyFill="1" applyAlignment="1">
      <alignment horizontal="left" vertical="center" wrapText="1"/>
    </xf>
    <xf numFmtId="0" fontId="113" fillId="91" borderId="0" xfId="15201" applyFont="1" applyFill="1" applyAlignment="1">
      <alignment horizontal="center" vertical="center" wrapText="1"/>
    </xf>
    <xf numFmtId="0" fontId="85" fillId="0" borderId="0" xfId="1" applyFont="1" applyFill="1" applyAlignment="1">
      <alignment horizontal="right"/>
    </xf>
    <xf numFmtId="0" fontId="84" fillId="0" borderId="0" xfId="0" applyFont="1" applyFill="1"/>
    <xf numFmtId="0" fontId="115" fillId="89" borderId="1" xfId="1" applyFont="1" applyFill="1" applyBorder="1" applyAlignment="1">
      <alignment horizontal="left"/>
    </xf>
    <xf numFmtId="0" fontId="111" fillId="89" borderId="1" xfId="1" applyFont="1" applyFill="1" applyBorder="1" applyAlignment="1">
      <alignment horizontal="center"/>
    </xf>
    <xf numFmtId="0" fontId="111" fillId="89" borderId="0" xfId="1" applyFont="1" applyFill="1" applyAlignment="1">
      <alignment horizontal="center"/>
    </xf>
    <xf numFmtId="0" fontId="111" fillId="89" borderId="0" xfId="1" applyFont="1" applyFill="1"/>
    <xf numFmtId="0" fontId="100" fillId="0" borderId="0" xfId="4" applyFont="1" applyFill="1" applyAlignment="1">
      <alignment horizontal="right"/>
    </xf>
    <xf numFmtId="0" fontId="100" fillId="0" borderId="0" xfId="4" applyFont="1" applyFill="1"/>
    <xf numFmtId="0" fontId="100" fillId="0" borderId="0" xfId="4" applyFont="1" applyFill="1" applyAlignment="1">
      <alignment horizontal="center"/>
    </xf>
    <xf numFmtId="14" fontId="100" fillId="0" borderId="0" xfId="4" applyNumberFormat="1" applyFont="1" applyFill="1" applyAlignment="1">
      <alignment horizontal="center"/>
    </xf>
    <xf numFmtId="0" fontId="104" fillId="0" borderId="0" xfId="4" applyFont="1" applyFill="1" applyAlignment="1">
      <alignment horizontal="center"/>
    </xf>
    <xf numFmtId="0" fontId="100" fillId="2" borderId="0" xfId="4" applyFont="1" applyFill="1"/>
    <xf numFmtId="0" fontId="97" fillId="0" borderId="0" xfId="4" applyFont="1" applyFill="1"/>
    <xf numFmtId="14" fontId="97" fillId="0" borderId="0" xfId="4" applyNumberFormat="1" applyFont="1" applyFill="1" applyAlignment="1">
      <alignment horizontal="center"/>
    </xf>
    <xf numFmtId="0" fontId="97" fillId="0" borderId="0" xfId="4" applyFont="1" applyFill="1" applyAlignment="1">
      <alignment horizontal="center"/>
    </xf>
    <xf numFmtId="0" fontId="104" fillId="0" borderId="0" xfId="4" applyFont="1" applyFill="1"/>
    <xf numFmtId="0" fontId="104" fillId="2" borderId="0" xfId="4" applyFont="1" applyFill="1"/>
    <xf numFmtId="0" fontId="100" fillId="2" borderId="0" xfId="4" applyFont="1" applyFill="1" applyAlignment="1">
      <alignment horizontal="right"/>
    </xf>
    <xf numFmtId="0" fontId="100" fillId="2" borderId="0" xfId="4" applyFont="1" applyFill="1" applyAlignment="1">
      <alignment horizontal="center"/>
    </xf>
    <xf numFmtId="0" fontId="91" fillId="0" borderId="37" xfId="12" applyFont="1" applyBorder="1" applyAlignment="1">
      <alignment vertical="top"/>
    </xf>
    <xf numFmtId="0" fontId="91" fillId="0" borderId="38" xfId="12" applyFont="1" applyBorder="1" applyAlignment="1">
      <alignment vertical="top"/>
    </xf>
    <xf numFmtId="0" fontId="111" fillId="94" borderId="68" xfId="12" applyFont="1" applyFill="1" applyBorder="1" applyAlignment="1">
      <alignment horizontal="center" vertical="top" wrapText="1"/>
    </xf>
    <xf numFmtId="0" fontId="111" fillId="94" borderId="72" xfId="12" applyFont="1" applyFill="1" applyBorder="1" applyAlignment="1">
      <alignment horizontal="center" vertical="top" wrapText="1"/>
    </xf>
    <xf numFmtId="0" fontId="107" fillId="86" borderId="40" xfId="12" applyFont="1" applyFill="1" applyBorder="1" applyAlignment="1">
      <alignment vertical="top" wrapText="1"/>
    </xf>
    <xf numFmtId="0" fontId="107" fillId="86" borderId="41" xfId="12" applyFont="1" applyFill="1" applyBorder="1" applyAlignment="1">
      <alignment vertical="top" wrapText="1"/>
    </xf>
    <xf numFmtId="0" fontId="107" fillId="86" borderId="42" xfId="12" applyFont="1" applyFill="1" applyBorder="1" applyAlignment="1">
      <alignment vertical="top" wrapText="1"/>
    </xf>
    <xf numFmtId="3" fontId="91" fillId="87" borderId="26" xfId="12" applyNumberFormat="1" applyFont="1" applyFill="1" applyBorder="1" applyAlignment="1">
      <alignment horizontal="right" vertical="center" wrapText="1"/>
    </xf>
    <xf numFmtId="3" fontId="91" fillId="0" borderId="39" xfId="12" applyNumberFormat="1" applyFont="1" applyBorder="1" applyAlignment="1">
      <alignment horizontal="right" vertical="center" wrapText="1"/>
    </xf>
    <xf numFmtId="3" fontId="107" fillId="86" borderId="41" xfId="12" applyNumberFormat="1" applyFont="1" applyFill="1" applyBorder="1" applyAlignment="1">
      <alignment vertical="top" wrapText="1"/>
    </xf>
    <xf numFmtId="3" fontId="107" fillId="86" borderId="42" xfId="12" applyNumberFormat="1" applyFont="1" applyFill="1" applyBorder="1" applyAlignment="1">
      <alignment vertical="top" wrapText="1"/>
    </xf>
    <xf numFmtId="3" fontId="92" fillId="0" borderId="47" xfId="12" applyNumberFormat="1" applyFont="1" applyBorder="1" applyAlignment="1">
      <alignment horizontal="right" vertical="center" wrapText="1"/>
    </xf>
    <xf numFmtId="3" fontId="91" fillId="0" borderId="50" xfId="12" applyNumberFormat="1" applyFont="1" applyBorder="1" applyAlignment="1">
      <alignment horizontal="right" vertical="center" wrapText="1"/>
    </xf>
    <xf numFmtId="3" fontId="91" fillId="0" borderId="51" xfId="12" applyNumberFormat="1" applyFont="1" applyBorder="1" applyAlignment="1">
      <alignment horizontal="right" vertical="center" wrapText="1"/>
    </xf>
    <xf numFmtId="3" fontId="92" fillId="0" borderId="51" xfId="12" applyNumberFormat="1" applyFont="1" applyBorder="1" applyAlignment="1">
      <alignment horizontal="right" vertical="center" wrapText="1"/>
    </xf>
    <xf numFmtId="3" fontId="91" fillId="87" borderId="50" xfId="12" applyNumberFormat="1" applyFont="1" applyFill="1" applyBorder="1" applyAlignment="1">
      <alignment horizontal="right" vertical="center" wrapText="1"/>
    </xf>
    <xf numFmtId="3" fontId="91" fillId="87" borderId="54" xfId="12" applyNumberFormat="1" applyFont="1" applyFill="1" applyBorder="1" applyAlignment="1">
      <alignment horizontal="right" vertical="center" wrapText="1"/>
    </xf>
    <xf numFmtId="3" fontId="92" fillId="0" borderId="55" xfId="12" applyNumberFormat="1" applyFont="1" applyBorder="1" applyAlignment="1">
      <alignment horizontal="right" vertical="center" wrapText="1"/>
    </xf>
    <xf numFmtId="0" fontId="91" fillId="0" borderId="41" xfId="12" applyFont="1" applyBorder="1" applyAlignment="1">
      <alignment vertical="top" wrapText="1"/>
    </xf>
    <xf numFmtId="3" fontId="91" fillId="0" borderId="44" xfId="12" applyNumberFormat="1" applyFont="1" applyBorder="1" applyAlignment="1">
      <alignment vertical="top" wrapText="1"/>
    </xf>
    <xf numFmtId="3" fontId="107" fillId="0" borderId="39" xfId="12" applyNumberFormat="1" applyFont="1" applyBorder="1" applyAlignment="1">
      <alignment horizontal="left" vertical="top" wrapText="1" indent="1"/>
    </xf>
    <xf numFmtId="3" fontId="91" fillId="87" borderId="56" xfId="12" applyNumberFormat="1" applyFont="1" applyFill="1" applyBorder="1" applyAlignment="1">
      <alignment horizontal="right" vertical="center" wrapText="1"/>
    </xf>
    <xf numFmtId="3" fontId="91" fillId="0" borderId="47" xfId="12" applyNumberFormat="1" applyFont="1" applyBorder="1" applyAlignment="1">
      <alignment horizontal="right" vertical="center" wrapText="1"/>
    </xf>
    <xf numFmtId="3" fontId="91" fillId="87" borderId="57" xfId="12" applyNumberFormat="1" applyFont="1" applyFill="1" applyBorder="1" applyAlignment="1">
      <alignment horizontal="right" vertical="center" wrapText="1"/>
    </xf>
    <xf numFmtId="185" fontId="92" fillId="0" borderId="61" xfId="15133" applyNumberFormat="1" applyFont="1" applyBorder="1" applyAlignment="1">
      <alignment horizontal="right" vertical="center" wrapText="1"/>
    </xf>
    <xf numFmtId="1" fontId="92" fillId="87" borderId="60" xfId="12" applyNumberFormat="1" applyFont="1" applyFill="1" applyBorder="1" applyAlignment="1">
      <alignment horizontal="right" vertical="center" wrapText="1"/>
    </xf>
    <xf numFmtId="0" fontId="91" fillId="0" borderId="0" xfId="12" applyFont="1"/>
    <xf numFmtId="0" fontId="117" fillId="0" borderId="0" xfId="12" applyFont="1"/>
    <xf numFmtId="0" fontId="93" fillId="0" borderId="0" xfId="12" applyFont="1"/>
    <xf numFmtId="0" fontId="118" fillId="0" borderId="0" xfId="15131" applyFont="1" applyAlignment="1">
      <alignment vertical="center"/>
    </xf>
    <xf numFmtId="0" fontId="118" fillId="0" borderId="32" xfId="15131" applyFont="1" applyBorder="1" applyAlignment="1">
      <alignment vertical="center"/>
    </xf>
    <xf numFmtId="0" fontId="107" fillId="88" borderId="64" xfId="15131" applyFont="1" applyFill="1" applyBorder="1" applyAlignment="1">
      <alignment vertical="center"/>
    </xf>
    <xf numFmtId="0" fontId="107" fillId="88" borderId="37" xfId="15131" applyFont="1" applyFill="1" applyBorder="1" applyAlignment="1">
      <alignment vertical="center"/>
    </xf>
    <xf numFmtId="0" fontId="107" fillId="88" borderId="65" xfId="15131" applyFont="1" applyFill="1" applyBorder="1" applyAlignment="1">
      <alignment vertical="center"/>
    </xf>
    <xf numFmtId="1" fontId="119" fillId="0" borderId="66" xfId="15131" applyNumberFormat="1" applyFont="1" applyBorder="1" applyAlignment="1">
      <alignment horizontal="left" vertical="center"/>
    </xf>
    <xf numFmtId="0" fontId="90" fillId="0" borderId="26" xfId="15131" applyFont="1" applyBorder="1" applyAlignment="1">
      <alignment vertical="center"/>
    </xf>
    <xf numFmtId="3" fontId="91" fillId="0" borderId="26" xfId="15131" applyNumberFormat="1" applyFont="1" applyBorder="1" applyAlignment="1">
      <alignment horizontal="right" vertical="center"/>
    </xf>
    <xf numFmtId="3" fontId="91" fillId="87" borderId="26" xfId="15131" applyNumberFormat="1" applyFont="1" applyFill="1" applyBorder="1" applyAlignment="1">
      <alignment horizontal="right" vertical="center"/>
    </xf>
    <xf numFmtId="0" fontId="118" fillId="0" borderId="26" xfId="15131" applyFont="1" applyBorder="1" applyAlignment="1">
      <alignment vertical="center"/>
    </xf>
    <xf numFmtId="1" fontId="120" fillId="0" borderId="66" xfId="15131" applyNumberFormat="1" applyFont="1" applyBorder="1" applyAlignment="1">
      <alignment horizontal="left" vertical="center"/>
    </xf>
    <xf numFmtId="0" fontId="107" fillId="0" borderId="26" xfId="15131" applyFont="1" applyBorder="1" applyAlignment="1">
      <alignment horizontal="left" vertical="center"/>
    </xf>
    <xf numFmtId="3" fontId="92" fillId="87" borderId="26" xfId="15131" applyNumberFormat="1" applyFont="1" applyFill="1" applyBorder="1" applyAlignment="1">
      <alignment horizontal="right" vertical="center"/>
    </xf>
    <xf numFmtId="3" fontId="92" fillId="0" borderId="26" xfId="15131" applyNumberFormat="1" applyFont="1" applyBorder="1" applyAlignment="1">
      <alignment horizontal="right" vertical="center"/>
    </xf>
    <xf numFmtId="0" fontId="107" fillId="88" borderId="40" xfId="15131" applyFont="1" applyFill="1" applyBorder="1" applyAlignment="1">
      <alignment vertical="center"/>
    </xf>
    <xf numFmtId="0" fontId="107" fillId="88" borderId="41" xfId="15131" applyFont="1" applyFill="1" applyBorder="1" applyAlignment="1">
      <alignment vertical="center"/>
    </xf>
    <xf numFmtId="0" fontId="107" fillId="88" borderId="42" xfId="15131" applyFont="1" applyFill="1" applyBorder="1" applyAlignment="1">
      <alignment vertical="center"/>
    </xf>
    <xf numFmtId="1" fontId="119" fillId="0" borderId="67" xfId="15131" applyNumberFormat="1" applyFont="1" applyBorder="1" applyAlignment="1">
      <alignment horizontal="left" vertical="center"/>
    </xf>
    <xf numFmtId="0" fontId="118" fillId="0" borderId="68" xfId="15131" applyFont="1" applyBorder="1" applyAlignment="1">
      <alignment vertical="center"/>
    </xf>
    <xf numFmtId="1" fontId="120" fillId="0" borderId="69" xfId="15131" applyNumberFormat="1" applyFont="1" applyBorder="1" applyAlignment="1">
      <alignment horizontal="left" vertical="center"/>
    </xf>
    <xf numFmtId="0" fontId="107" fillId="0" borderId="70" xfId="15131" applyFont="1" applyBorder="1" applyAlignment="1">
      <alignment horizontal="left" vertical="center"/>
    </xf>
    <xf numFmtId="1" fontId="92" fillId="87" borderId="70" xfId="15131" applyNumberFormat="1" applyFont="1" applyFill="1" applyBorder="1" applyAlignment="1">
      <alignment horizontal="right" vertical="center"/>
    </xf>
    <xf numFmtId="185" fontId="92" fillId="0" borderId="71" xfId="15133" applyNumberFormat="1" applyFont="1" applyFill="1" applyBorder="1" applyAlignment="1">
      <alignment horizontal="right" vertical="center"/>
    </xf>
    <xf numFmtId="0" fontId="112" fillId="94" borderId="62" xfId="15131" applyFont="1" applyFill="1" applyBorder="1" applyAlignment="1">
      <alignment horizontal="right" vertical="center"/>
    </xf>
    <xf numFmtId="0" fontId="112" fillId="94" borderId="63" xfId="15131" applyFont="1" applyFill="1" applyBorder="1" applyAlignment="1">
      <alignment horizontal="right" vertical="center"/>
    </xf>
    <xf numFmtId="0" fontId="93" fillId="0" borderId="0" xfId="0" applyFont="1"/>
    <xf numFmtId="0" fontId="91" fillId="0" borderId="0" xfId="0" applyFont="1"/>
    <xf numFmtId="0" fontId="91" fillId="0" borderId="29" xfId="0" applyFont="1" applyBorder="1"/>
    <xf numFmtId="3" fontId="91" fillId="0" borderId="14" xfId="15142" applyNumberFormat="1" applyFont="1" applyBorder="1"/>
    <xf numFmtId="3" fontId="91" fillId="0" borderId="31" xfId="15142" applyNumberFormat="1" applyFont="1" applyBorder="1"/>
    <xf numFmtId="3" fontId="91" fillId="0" borderId="31" xfId="15142" applyNumberFormat="1" applyFont="1" applyFill="1" applyBorder="1"/>
    <xf numFmtId="0" fontId="121" fillId="0" borderId="11" xfId="0" applyFont="1" applyBorder="1"/>
    <xf numFmtId="3" fontId="122" fillId="0" borderId="12" xfId="15142" applyNumberFormat="1" applyFont="1" applyBorder="1"/>
    <xf numFmtId="0" fontId="91" fillId="0" borderId="35" xfId="0" applyFont="1" applyBorder="1"/>
    <xf numFmtId="3" fontId="91" fillId="0" borderId="33" xfId="15142" applyNumberFormat="1" applyFont="1" applyBorder="1"/>
    <xf numFmtId="0" fontId="117" fillId="0" borderId="0" xfId="0" applyFont="1"/>
    <xf numFmtId="14" fontId="111" fillId="94" borderId="14" xfId="0" applyNumberFormat="1" applyFont="1" applyFill="1" applyBorder="1"/>
    <xf numFmtId="0" fontId="107" fillId="0" borderId="12" xfId="15201" applyFont="1" applyBorder="1"/>
    <xf numFmtId="0" fontId="90" fillId="0" borderId="12" xfId="15201" applyFont="1" applyBorder="1"/>
    <xf numFmtId="0" fontId="90" fillId="90" borderId="0" xfId="15198" applyFont="1" applyFill="1"/>
    <xf numFmtId="0" fontId="90" fillId="90" borderId="0" xfId="15198" applyFont="1" applyFill="1" applyAlignment="1">
      <alignment horizontal="center"/>
    </xf>
    <xf numFmtId="0" fontId="91" fillId="90" borderId="12" xfId="15198" applyFont="1" applyFill="1" applyBorder="1"/>
    <xf numFmtId="0" fontId="91" fillId="90" borderId="12" xfId="15198" applyFont="1" applyFill="1" applyBorder="1" applyAlignment="1">
      <alignment horizontal="center"/>
    </xf>
    <xf numFmtId="0" fontId="90" fillId="90" borderId="12" xfId="15198" applyFont="1" applyFill="1" applyBorder="1" applyAlignment="1">
      <alignment horizontal="center"/>
    </xf>
    <xf numFmtId="0" fontId="122" fillId="90" borderId="12" xfId="15198" applyFont="1" applyFill="1" applyBorder="1"/>
    <xf numFmtId="0" fontId="122" fillId="90" borderId="12" xfId="15198" applyFont="1" applyFill="1" applyBorder="1" applyAlignment="1">
      <alignment horizontal="center"/>
    </xf>
    <xf numFmtId="0" fontId="124" fillId="90" borderId="12" xfId="15198" applyFont="1" applyFill="1" applyBorder="1" applyAlignment="1">
      <alignment horizontal="center"/>
    </xf>
    <xf numFmtId="0" fontId="90" fillId="90" borderId="12" xfId="15198" applyFont="1" applyFill="1" applyBorder="1" applyAlignment="1">
      <alignment horizontal="center" wrapText="1"/>
    </xf>
    <xf numFmtId="0" fontId="90" fillId="0" borderId="12" xfId="15198" applyFont="1" applyFill="1" applyBorder="1" applyAlignment="1">
      <alignment horizontal="center"/>
    </xf>
    <xf numFmtId="0" fontId="91" fillId="90" borderId="12" xfId="15198" applyFont="1" applyFill="1" applyBorder="1" applyAlignment="1">
      <alignment horizontal="right"/>
    </xf>
    <xf numFmtId="15" fontId="91" fillId="90" borderId="12" xfId="15198" applyNumberFormat="1" applyFont="1" applyFill="1" applyBorder="1" applyAlignment="1">
      <alignment horizontal="center"/>
    </xf>
    <xf numFmtId="188" fontId="90" fillId="0" borderId="12" xfId="15198" applyNumberFormat="1" applyFont="1" applyFill="1" applyBorder="1" applyAlignment="1">
      <alignment horizontal="center"/>
    </xf>
    <xf numFmtId="189" fontId="90" fillId="0" borderId="12" xfId="15198" applyNumberFormat="1" applyFont="1" applyFill="1" applyBorder="1" applyAlignment="1">
      <alignment horizontal="center" wrapText="1"/>
    </xf>
    <xf numFmtId="0" fontId="90" fillId="0" borderId="12" xfId="15198" applyFont="1" applyFill="1" applyBorder="1"/>
    <xf numFmtId="0" fontId="90" fillId="0" borderId="12" xfId="15198" applyFont="1" applyFill="1" applyBorder="1" applyAlignment="1">
      <alignment horizontal="center" wrapText="1"/>
    </xf>
    <xf numFmtId="0" fontId="118" fillId="0" borderId="12" xfId="15198" applyFont="1" applyFill="1" applyBorder="1"/>
    <xf numFmtId="0" fontId="118" fillId="0" borderId="12" xfId="15198" applyFont="1" applyFill="1" applyBorder="1" applyAlignment="1">
      <alignment horizontal="center"/>
    </xf>
    <xf numFmtId="0" fontId="90" fillId="0" borderId="12" xfId="15198" applyFont="1" applyFill="1" applyBorder="1" applyAlignment="1">
      <alignment horizontal="right"/>
    </xf>
    <xf numFmtId="0" fontId="125" fillId="90" borderId="0" xfId="15198" applyFont="1" applyFill="1"/>
    <xf numFmtId="0" fontId="120" fillId="0" borderId="0" xfId="4" applyFont="1" applyFill="1"/>
    <xf numFmtId="0" fontId="116" fillId="0" borderId="0" xfId="15199" applyFont="1"/>
    <xf numFmtId="0" fontId="91" fillId="0" borderId="0" xfId="15199" applyFont="1" applyAlignment="1">
      <alignment horizontal="right"/>
    </xf>
    <xf numFmtId="0" fontId="111" fillId="94" borderId="11" xfId="15199" applyFont="1" applyFill="1" applyBorder="1"/>
    <xf numFmtId="0" fontId="111" fillId="94" borderId="11" xfId="15199" applyFont="1" applyFill="1" applyBorder="1" applyAlignment="1">
      <alignment horizontal="right"/>
    </xf>
    <xf numFmtId="0" fontId="91" fillId="0" borderId="29" xfId="15199" applyFont="1" applyBorder="1"/>
    <xf numFmtId="9" fontId="91" fillId="0" borderId="29" xfId="15199" applyNumberFormat="1" applyFont="1" applyBorder="1" applyAlignment="1">
      <alignment horizontal="right"/>
    </xf>
    <xf numFmtId="9" fontId="91" fillId="0" borderId="0" xfId="15199" applyNumberFormat="1" applyFont="1" applyAlignment="1">
      <alignment horizontal="right"/>
    </xf>
    <xf numFmtId="0" fontId="91" fillId="0" borderId="35" xfId="15199" applyFont="1" applyBorder="1"/>
    <xf numFmtId="0" fontId="91" fillId="0" borderId="35" xfId="15199" applyFont="1" applyBorder="1" applyAlignment="1">
      <alignment horizontal="right"/>
    </xf>
    <xf numFmtId="0" fontId="117" fillId="0" borderId="0" xfId="15199" applyFont="1"/>
    <xf numFmtId="0" fontId="126" fillId="0" borderId="0" xfId="4" applyFont="1" applyFill="1"/>
    <xf numFmtId="0" fontId="127" fillId="0" borderId="0" xfId="4" applyFont="1" applyFill="1"/>
    <xf numFmtId="0" fontId="126" fillId="2" borderId="0" xfId="4" applyFont="1" applyFill="1" applyAlignment="1">
      <alignment horizontal="right"/>
    </xf>
    <xf numFmtId="0" fontId="127" fillId="2" borderId="0" xfId="4" applyFont="1" applyFill="1"/>
    <xf numFmtId="0" fontId="129" fillId="0" borderId="0" xfId="4" applyFont="1" applyFill="1"/>
    <xf numFmtId="168" fontId="90" fillId="0" borderId="12" xfId="15198" applyNumberFormat="1" applyFont="1" applyFill="1" applyBorder="1" applyAlignment="1">
      <alignment horizontal="center"/>
    </xf>
    <xf numFmtId="0" fontId="109" fillId="0" borderId="0" xfId="15205" applyFont="1"/>
    <xf numFmtId="0" fontId="128" fillId="0" borderId="0" xfId="4" applyFont="1"/>
    <xf numFmtId="0" fontId="113" fillId="91" borderId="34" xfId="13042" applyFont="1" applyFill="1" applyBorder="1" applyAlignment="1">
      <alignment horizontal="center" vertical="center" wrapText="1"/>
    </xf>
    <xf numFmtId="0" fontId="113" fillId="91" borderId="36" xfId="13042" applyFont="1" applyFill="1" applyBorder="1" applyAlignment="1">
      <alignment horizontal="center" vertical="center" wrapText="1"/>
    </xf>
    <xf numFmtId="0" fontId="127" fillId="0" borderId="0" xfId="4" applyFont="1" applyFill="1" applyAlignment="1"/>
    <xf numFmtId="0" fontId="0" fillId="0" borderId="0" xfId="0" applyAlignment="1"/>
    <xf numFmtId="0" fontId="111" fillId="91" borderId="35" xfId="15198" applyFont="1" applyFill="1" applyBorder="1" applyAlignment="1">
      <alignment horizontal="left" vertical="center" wrapText="1"/>
    </xf>
    <xf numFmtId="0" fontId="113" fillId="91" borderId="35" xfId="15198" applyFont="1" applyFill="1" applyBorder="1" applyAlignment="1">
      <alignment horizontal="left" vertical="center" wrapText="1"/>
    </xf>
    <xf numFmtId="0" fontId="123" fillId="0" borderId="13" xfId="15198" applyFont="1" applyFill="1" applyBorder="1" applyAlignment="1">
      <alignment wrapText="1"/>
    </xf>
    <xf numFmtId="0" fontId="123" fillId="0" borderId="11" xfId="15198" applyFont="1" applyFill="1" applyBorder="1" applyAlignment="1">
      <alignment wrapText="1"/>
    </xf>
    <xf numFmtId="0" fontId="123" fillId="0" borderId="18" xfId="15198" applyFont="1" applyFill="1" applyBorder="1" applyAlignment="1">
      <alignment wrapText="1"/>
    </xf>
    <xf numFmtId="14" fontId="111" fillId="94" borderId="13" xfId="12" applyNumberFormat="1" applyFont="1" applyFill="1" applyBorder="1" applyAlignment="1">
      <alignment horizontal="center"/>
    </xf>
    <xf numFmtId="14" fontId="111" fillId="94" borderId="18" xfId="12" applyNumberFormat="1" applyFont="1" applyFill="1" applyBorder="1" applyAlignment="1">
      <alignment horizontal="center"/>
    </xf>
    <xf numFmtId="0" fontId="90" fillId="0" borderId="48" xfId="12" applyFont="1" applyBorder="1" applyAlignment="1">
      <alignment horizontal="left" vertical="top" wrapText="1" indent="4"/>
    </xf>
    <xf numFmtId="0" fontId="90" fillId="0" borderId="49" xfId="12" applyFont="1" applyBorder="1" applyAlignment="1">
      <alignment horizontal="left" vertical="top" wrapText="1" indent="4"/>
    </xf>
    <xf numFmtId="0" fontId="107" fillId="0" borderId="48" xfId="12" applyFont="1" applyBorder="1" applyAlignment="1">
      <alignment horizontal="left" vertical="top" wrapText="1"/>
    </xf>
    <xf numFmtId="0" fontId="107" fillId="0" borderId="49" xfId="12" applyFont="1" applyBorder="1" applyAlignment="1">
      <alignment horizontal="left" vertical="top" wrapText="1"/>
    </xf>
    <xf numFmtId="0" fontId="93" fillId="0" borderId="0" xfId="12" applyFont="1"/>
    <xf numFmtId="0" fontId="90" fillId="0" borderId="43" xfId="12" applyFont="1" applyBorder="1" applyAlignment="1">
      <alignment horizontal="left" vertical="top" wrapText="1"/>
    </xf>
    <xf numFmtId="0" fontId="90" fillId="0" borderId="44" xfId="12" applyFont="1" applyBorder="1" applyAlignment="1">
      <alignment horizontal="left" vertical="top" wrapText="1"/>
    </xf>
    <xf numFmtId="0" fontId="107" fillId="0" borderId="45" xfId="12" applyFont="1" applyBorder="1" applyAlignment="1">
      <alignment horizontal="left" vertical="top" wrapText="1"/>
    </xf>
    <xf numFmtId="0" fontId="107" fillId="0" borderId="46" xfId="12" applyFont="1" applyBorder="1" applyAlignment="1">
      <alignment horizontal="left" vertical="top" wrapText="1"/>
    </xf>
    <xf numFmtId="0" fontId="107" fillId="0" borderId="58" xfId="12" applyFont="1" applyBorder="1" applyAlignment="1">
      <alignment horizontal="left" vertical="top" wrapText="1"/>
    </xf>
    <xf numFmtId="0" fontId="107" fillId="0" borderId="59" xfId="12" applyFont="1" applyBorder="1" applyAlignment="1">
      <alignment horizontal="left" vertical="top" wrapText="1"/>
    </xf>
    <xf numFmtId="0" fontId="107" fillId="0" borderId="48" xfId="12" applyFont="1" applyBorder="1" applyAlignment="1">
      <alignment horizontal="left" vertical="top" wrapText="1" indent="1"/>
    </xf>
    <xf numFmtId="0" fontId="107" fillId="0" borderId="49" xfId="12" applyFont="1" applyBorder="1" applyAlignment="1">
      <alignment horizontal="left" vertical="top" wrapText="1" indent="1"/>
    </xf>
    <xf numFmtId="0" fontId="107" fillId="0" borderId="52" xfId="12" applyFont="1" applyBorder="1" applyAlignment="1">
      <alignment horizontal="left" vertical="top" wrapText="1"/>
    </xf>
    <xf numFmtId="0" fontId="107" fillId="0" borderId="53" xfId="12" applyFont="1" applyBorder="1" applyAlignment="1">
      <alignment horizontal="left" vertical="top" wrapText="1"/>
    </xf>
    <xf numFmtId="0" fontId="90" fillId="0" borderId="45" xfId="12" applyFont="1" applyBorder="1" applyAlignment="1">
      <alignment horizontal="left" vertical="top" wrapText="1"/>
    </xf>
    <xf numFmtId="0" fontId="90" fillId="0" borderId="46" xfId="12" applyFont="1" applyBorder="1" applyAlignment="1">
      <alignment horizontal="left" vertical="top" wrapText="1"/>
    </xf>
  </cellXfs>
  <cellStyles count="15210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1" builtinId="30" customBuiltin="1"/>
    <cellStyle name="20 % – uthevingsfarge 2" xfId="15165" builtinId="34" customBuiltin="1"/>
    <cellStyle name="20 % – uthevingsfarge 3" xfId="15169" builtinId="38" customBuiltin="1"/>
    <cellStyle name="20 % – uthevingsfarge 4" xfId="15173" builtinId="42" customBuiltin="1"/>
    <cellStyle name="20 % – uthevingsfarge 5" xfId="15177" builtinId="46" customBuiltin="1"/>
    <cellStyle name="20 % – uthevingsfarge 6" xfId="15181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2" builtinId="31" customBuiltin="1"/>
    <cellStyle name="40 % – uthevingsfarge 2" xfId="15166" builtinId="35" customBuiltin="1"/>
    <cellStyle name="40 % – uthevingsfarge 3" xfId="15170" builtinId="39" customBuiltin="1"/>
    <cellStyle name="40 % – uthevingsfarge 4" xfId="15174" builtinId="43" customBuiltin="1"/>
    <cellStyle name="40 % – uthevingsfarge 5" xfId="15178" builtinId="47" customBuiltin="1"/>
    <cellStyle name="40 % – uthevingsfarge 6" xfId="15182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3" builtinId="32" customBuiltin="1"/>
    <cellStyle name="60 % – uthevingsfarge 2" xfId="15167" builtinId="36" customBuiltin="1"/>
    <cellStyle name="60 % – uthevingsfarge 3" xfId="15171" builtinId="40" customBuiltin="1"/>
    <cellStyle name="60 % – uthevingsfarge 4" xfId="15175" builtinId="44" customBuiltin="1"/>
    <cellStyle name="60 % – uthevingsfarge 5" xfId="15179" builtinId="48" customBuiltin="1"/>
    <cellStyle name="60 % – uthevingsfarge 6" xfId="15183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3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10" xfId="15203" xr:uid="{5A75686B-B570-408A-A554-0DE44B2F5FEF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49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58" builtinId="53" customBuiltin="1"/>
    <cellStyle name="God" xfId="15148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1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4" builtinId="24" customBuiltin="1"/>
    <cellStyle name="Komma 10" xfId="19" xr:uid="{00000000-0005-0000-0000-000041320000}"/>
    <cellStyle name="Komma 10 2" xfId="15204" xr:uid="{3C344961-5257-4A1A-BC77-19E6CCC62A47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39" xr:uid="{00000000-0005-0000-0000-00004E320000}"/>
    <cellStyle name="Komma 17 3" xfId="15142" xr:uid="{00000000-0005-0000-0000-00004F320000}"/>
    <cellStyle name="Komma 18" xfId="15135" xr:uid="{00000000-0005-0000-0000-000050320000}"/>
    <cellStyle name="Komma 19" xfId="15136" xr:uid="{00000000-0005-0000-0000-000051320000}"/>
    <cellStyle name="Komma 2" xfId="6" xr:uid="{00000000-0005-0000-0000-000052320000}"/>
    <cellStyle name="Komma 2 2" xfId="7" xr:uid="{00000000-0005-0000-0000-000053320000}"/>
    <cellStyle name="Komma 2 2 2" xfId="15197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88" xr:uid="{00000000-0005-0000-0000-000059320000}"/>
    <cellStyle name="Komma 20" xfId="15138" xr:uid="{00000000-0005-0000-0000-00005A320000}"/>
    <cellStyle name="Komma 21" xfId="15140" xr:uid="{00000000-0005-0000-0000-00005B320000}"/>
    <cellStyle name="Komma 22" xfId="15141" xr:uid="{00000000-0005-0000-0000-00005C320000}"/>
    <cellStyle name="Komma 3" xfId="8" xr:uid="{00000000-0005-0000-0000-00005D320000}"/>
    <cellStyle name="Komma 3 2" xfId="12824" xr:uid="{00000000-0005-0000-0000-00005E320000}"/>
    <cellStyle name="Komma 3 2 2 2 2 2 2 2 2 2 2 2" xfId="15209" xr:uid="{6A293F37-FFB3-43CE-8712-BEF1223CD307}"/>
    <cellStyle name="Komma 3 2 3 2 2 2 2 2" xfId="15208" xr:uid="{F7295889-E896-4717-97C4-8C23F2CEE58E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2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5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7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0 10" xfId="15201" xr:uid="{39D1C0BF-6633-42A9-B0C2-B8F3DE52EE48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2 3 27" xfId="15199" xr:uid="{9C0E12B9-64AD-45C8-A39E-764E1B2C9415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4" xr:uid="{00000000-0005-0000-0000-0000C5320000}"/>
    <cellStyle name="Normal 2 21" xfId="15185" xr:uid="{00000000-0005-0000-0000-0000C6320000}"/>
    <cellStyle name="Normal 2 22" xfId="15186" xr:uid="{00000000-0005-0000-0000-0000C7320000}"/>
    <cellStyle name="Normal 2 23" xfId="15193" xr:uid="{00000000-0005-0000-0000-0000C8320000}"/>
    <cellStyle name="Normal 2 24" xfId="15195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3 4" xfId="15202" xr:uid="{64654735-669D-413E-AA81-AA7A87D7281C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0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6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4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33" xfId="15198" xr:uid="{4888D5B1-C7C2-4407-89CB-63F0EF0C23B6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89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2 2" xfId="15207" xr:uid="{704405DC-A88A-4AD1-BDE3-EEF41CF5125C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7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1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_noter åsmund 2 2 2" xfId="15205" xr:uid="{DE56795F-37F2-4F0F-A51A-151769DC220E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0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4" builtinId="16" customBuiltin="1"/>
    <cellStyle name="Overskrift 2" xfId="15145" builtinId="17" customBuiltin="1"/>
    <cellStyle name="Overskrift 3" xfId="15146" builtinId="18" customBuiltin="1"/>
    <cellStyle name="Overskrift 4" xfId="15147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 10" xfId="14950" xr:uid="{00000000-0005-0000-0000-0000D33A0000}"/>
    <cellStyle name="Prosent 11" xfId="15137" xr:uid="{00000000-0005-0000-0000-0000D43A0000}"/>
    <cellStyle name="Prosent 2" xfId="5" xr:uid="{00000000-0005-0000-0000-0000D53A0000}"/>
    <cellStyle name="Prosent 2 2" xfId="14951" xr:uid="{00000000-0005-0000-0000-0000D63A0000}"/>
    <cellStyle name="Prosent 2 2 2" xfId="15206" xr:uid="{B0CA6F36-6E48-40C0-A81E-42D2530977D5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5 2 2" xfId="15200" xr:uid="{C628F868-03D2-4D19-ABC1-8CAE623CA728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3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59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2" builtinId="21" customBuiltin="1"/>
    <cellStyle name="Uthevingsfarge1" xfId="15160" builtinId="29" customBuiltin="1"/>
    <cellStyle name="Uthevingsfarge2" xfId="15164" builtinId="33" customBuiltin="1"/>
    <cellStyle name="Uthevingsfarge3" xfId="15168" builtinId="37" customBuiltin="1"/>
    <cellStyle name="Uthevingsfarge4" xfId="15172" builtinId="41" customBuiltin="1"/>
    <cellStyle name="Uthevingsfarge5" xfId="15176" builtinId="45" customBuiltin="1"/>
    <cellStyle name="Uthevingsfarge6" xfId="15180" builtinId="49" customBuiltin="1"/>
    <cellStyle name="Valuta 2" xfId="15070" xr:uid="{00000000-0005-0000-0000-0000593B0000}"/>
    <cellStyle name="Valuta 3" xfId="15071" xr:uid="{00000000-0005-0000-0000-00005A3B0000}"/>
    <cellStyle name="Varseltekst" xfId="15156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F29200"/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62"/>
  <sheetViews>
    <sheetView showGridLines="0" tabSelected="1" workbookViewId="0">
      <selection activeCell="D21" sqref="D21"/>
    </sheetView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28515625" customWidth="1"/>
    <col min="4" max="4" width="16.85546875" style="4" bestFit="1" customWidth="1"/>
    <col min="5" max="5" width="24.5703125" style="4" customWidth="1"/>
    <col min="6" max="6" width="35.28515625" style="4" bestFit="1" customWidth="1"/>
    <col min="7" max="7" width="12.28515625" customWidth="1"/>
    <col min="8" max="16384" width="11.42578125" hidden="1"/>
  </cols>
  <sheetData>
    <row r="1" spans="1:7" ht="22.5">
      <c r="A1" s="134" t="s">
        <v>0</v>
      </c>
      <c r="B1" s="135"/>
      <c r="C1" s="135"/>
      <c r="D1" s="135"/>
      <c r="E1" s="135"/>
      <c r="F1" s="135"/>
      <c r="G1" s="10"/>
    </row>
    <row r="2" spans="1:7">
      <c r="A2" s="136" t="s">
        <v>2</v>
      </c>
      <c r="B2" s="137" t="s">
        <v>1</v>
      </c>
      <c r="C2" s="137"/>
      <c r="D2" s="136" t="s">
        <v>168</v>
      </c>
      <c r="E2" s="136" t="s">
        <v>169</v>
      </c>
      <c r="F2" s="136"/>
      <c r="G2" s="11"/>
    </row>
    <row r="3" spans="1:7" s="12" customFormat="1">
      <c r="A3" s="138"/>
      <c r="B3" s="239" t="s">
        <v>173</v>
      </c>
      <c r="C3" s="139"/>
      <c r="D3" s="140"/>
      <c r="E3" s="140"/>
      <c r="F3" s="140"/>
      <c r="G3" s="9"/>
    </row>
    <row r="4" spans="1:7" s="5" customFormat="1">
      <c r="A4" s="250">
        <v>1</v>
      </c>
      <c r="B4" s="251" t="s">
        <v>27</v>
      </c>
      <c r="C4" s="147"/>
      <c r="D4" s="141">
        <v>44196</v>
      </c>
      <c r="E4" s="142" t="s">
        <v>170</v>
      </c>
      <c r="F4" s="142" t="s">
        <v>107</v>
      </c>
      <c r="G4" s="132"/>
    </row>
    <row r="5" spans="1:7" s="12" customFormat="1">
      <c r="A5" s="250">
        <v>2</v>
      </c>
      <c r="B5" s="251" t="s">
        <v>81</v>
      </c>
      <c r="C5" s="139"/>
      <c r="D5" s="141">
        <v>44196</v>
      </c>
      <c r="E5" s="140" t="s">
        <v>171</v>
      </c>
      <c r="F5" s="140"/>
      <c r="G5" s="9"/>
    </row>
    <row r="6" spans="1:7">
      <c r="A6" s="138"/>
      <c r="B6" s="239" t="s">
        <v>9</v>
      </c>
      <c r="C6" s="139"/>
      <c r="D6" s="141"/>
      <c r="E6" s="140"/>
      <c r="F6" s="140"/>
      <c r="G6" s="9"/>
    </row>
    <row r="7" spans="1:7" s="12" customFormat="1">
      <c r="A7" s="250">
        <v>3</v>
      </c>
      <c r="B7" s="251" t="s">
        <v>469</v>
      </c>
      <c r="C7" s="139"/>
      <c r="D7" s="141">
        <v>44196</v>
      </c>
      <c r="E7" s="140" t="s">
        <v>171</v>
      </c>
      <c r="F7" s="140" t="s">
        <v>109</v>
      </c>
      <c r="G7" s="9"/>
    </row>
    <row r="8" spans="1:7">
      <c r="A8" s="250">
        <v>4</v>
      </c>
      <c r="B8" s="251" t="s">
        <v>7</v>
      </c>
      <c r="C8" s="139"/>
      <c r="D8" s="141">
        <v>44196</v>
      </c>
      <c r="E8" s="140" t="s">
        <v>171</v>
      </c>
      <c r="F8" s="140"/>
      <c r="G8" s="9"/>
    </row>
    <row r="9" spans="1:7" s="14" customFormat="1">
      <c r="A9" s="250">
        <v>5</v>
      </c>
      <c r="B9" s="251" t="s">
        <v>90</v>
      </c>
      <c r="C9" s="144"/>
      <c r="D9" s="145">
        <v>44196</v>
      </c>
      <c r="E9" s="146" t="s">
        <v>171</v>
      </c>
      <c r="F9" s="146"/>
      <c r="G9" s="9"/>
    </row>
    <row r="10" spans="1:7">
      <c r="A10" s="250">
        <v>6</v>
      </c>
      <c r="B10" s="251" t="s">
        <v>9</v>
      </c>
      <c r="C10" s="139"/>
      <c r="D10" s="141">
        <v>44196</v>
      </c>
      <c r="E10" s="140" t="s">
        <v>171</v>
      </c>
      <c r="F10" s="140"/>
      <c r="G10" s="9"/>
    </row>
    <row r="11" spans="1:7" s="13" customFormat="1">
      <c r="A11" s="250">
        <v>7</v>
      </c>
      <c r="B11" s="251" t="s">
        <v>167</v>
      </c>
      <c r="C11" s="147"/>
      <c r="D11" s="141">
        <v>44196</v>
      </c>
      <c r="E11" s="142" t="s">
        <v>170</v>
      </c>
      <c r="F11" s="142" t="s">
        <v>110</v>
      </c>
      <c r="G11" s="132"/>
    </row>
    <row r="12" spans="1:7" s="5" customFormat="1">
      <c r="A12" s="250">
        <v>8</v>
      </c>
      <c r="B12" s="250" t="s">
        <v>32</v>
      </c>
      <c r="C12" s="148"/>
      <c r="D12" s="141">
        <v>44196</v>
      </c>
      <c r="E12" s="142" t="s">
        <v>170</v>
      </c>
      <c r="F12" s="142" t="s">
        <v>111</v>
      </c>
      <c r="G12" s="132"/>
    </row>
    <row r="13" spans="1:7" s="15" customFormat="1">
      <c r="A13" s="138"/>
      <c r="B13" s="239" t="s">
        <v>112</v>
      </c>
      <c r="C13" s="139"/>
      <c r="D13" s="141"/>
      <c r="E13" s="140"/>
      <c r="F13" s="140"/>
      <c r="G13" s="9"/>
    </row>
    <row r="14" spans="1:7" s="133" customFormat="1">
      <c r="A14" s="250">
        <v>9</v>
      </c>
      <c r="B14" s="250" t="s">
        <v>60</v>
      </c>
      <c r="C14" s="147"/>
      <c r="D14" s="141">
        <v>44196</v>
      </c>
      <c r="E14" s="142" t="s">
        <v>170</v>
      </c>
      <c r="F14" s="142" t="s">
        <v>113</v>
      </c>
      <c r="G14" s="132"/>
    </row>
    <row r="15" spans="1:7" s="15" customFormat="1">
      <c r="A15" s="250">
        <v>10</v>
      </c>
      <c r="B15" s="250" t="s">
        <v>80</v>
      </c>
      <c r="C15" s="147"/>
      <c r="D15" s="141">
        <v>44196</v>
      </c>
      <c r="E15" s="142" t="s">
        <v>172</v>
      </c>
      <c r="F15" s="142" t="s">
        <v>114</v>
      </c>
      <c r="G15" s="9"/>
    </row>
    <row r="16" spans="1:7" s="15" customFormat="1">
      <c r="A16" s="250">
        <v>11</v>
      </c>
      <c r="B16" s="251" t="s">
        <v>106</v>
      </c>
      <c r="C16" s="139"/>
      <c r="D16" s="141">
        <v>44196</v>
      </c>
      <c r="E16" s="140" t="s">
        <v>171</v>
      </c>
      <c r="F16" s="140"/>
      <c r="G16" s="9"/>
    </row>
    <row r="17" spans="1:7">
      <c r="A17" s="252"/>
      <c r="B17" s="253"/>
      <c r="C17" s="143"/>
      <c r="D17" s="140"/>
      <c r="E17" s="140"/>
      <c r="F17" s="140"/>
      <c r="G17" s="9"/>
    </row>
    <row r="18" spans="1:7" s="12" customFormat="1">
      <c r="A18" s="138"/>
      <c r="B18" s="147" t="s">
        <v>468</v>
      </c>
      <c r="C18" s="139"/>
      <c r="D18" s="140"/>
      <c r="E18" s="140"/>
      <c r="F18" s="140"/>
      <c r="G18" s="9"/>
    </row>
    <row r="19" spans="1:7">
      <c r="A19" s="149"/>
      <c r="B19" s="143"/>
      <c r="C19" s="143"/>
      <c r="D19" s="150"/>
      <c r="E19" s="150"/>
      <c r="F19" s="150"/>
      <c r="G19" s="1"/>
    </row>
    <row r="20" spans="1:7" s="15" customFormat="1">
      <c r="A20" s="6"/>
      <c r="B20" s="7"/>
      <c r="C20" s="7"/>
      <c r="D20" s="8"/>
      <c r="E20" s="8"/>
      <c r="F20" s="8"/>
      <c r="G20" s="9"/>
    </row>
    <row r="21" spans="1:7">
      <c r="D21"/>
      <c r="E21"/>
      <c r="F21"/>
    </row>
    <row r="22" spans="1:7">
      <c r="D22"/>
      <c r="E22"/>
      <c r="F22"/>
    </row>
    <row r="23" spans="1:7"/>
    <row r="24" spans="1:7"/>
    <row r="25" spans="1:7"/>
    <row r="26" spans="1:7"/>
    <row r="27" spans="1:7">
      <c r="D27"/>
      <c r="E27"/>
      <c r="F27"/>
    </row>
    <row r="28" spans="1:7">
      <c r="D28"/>
      <c r="E28"/>
      <c r="F28"/>
    </row>
    <row r="29" spans="1:7">
      <c r="D29"/>
      <c r="E29"/>
      <c r="F29"/>
    </row>
    <row r="30" spans="1:7">
      <c r="D30"/>
      <c r="E30"/>
      <c r="F30"/>
    </row>
    <row r="31" spans="1:7">
      <c r="D31"/>
      <c r="E31"/>
      <c r="F31"/>
    </row>
    <row r="32" spans="1:7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</sheetData>
  <hyperlinks>
    <hyperlink ref="A4" location="'1-KM1 oppsumm'!A1" display="'1-KM1 oppsumm'!A1" xr:uid="{C3BAD4B9-E967-4345-9F26-87EB78FE65A0}"/>
    <hyperlink ref="A5:B5" location="'2 konsolidering'!A1" display="'2 konsolidering'!A1" xr:uid="{EBF06171-EE85-4EA7-9595-32D8A21C126B}"/>
    <hyperlink ref="A7:B7" location="'3. Sammenheng EK-ansv.kap'!A1" display="'3. Sammenheng EK-ansv.kap'!A1" xr:uid="{894AF233-E0CD-4EA5-AFDC-28F3540F43A9}"/>
    <hyperlink ref="A8:B8" location="'4. ansv.kapital'!A1" display="'4. ansv.kapital'!A1" xr:uid="{734A79BB-7FA9-47DD-91BF-11218E901CBE}"/>
    <hyperlink ref="A9:B9" location="'5 - kapitalkrav OV1'!A1" display="'5 - kapitalkrav OV1'!A1" xr:uid="{CE0C5D84-D9FE-490D-BE6B-BE6FD3DD01E9}"/>
    <hyperlink ref="A10:B10" location="'6 - kapitalkdekning'!A1" display="'6 - kapitalkdekning'!A1" xr:uid="{AC65B0F0-E0A4-4C79-A01B-F6AF461F3C9C}"/>
    <hyperlink ref="A11:B11" location="'7. avtalevilkår fondsobl m.m.'!A1" display="'7. avtalevilkår fondsobl m.m.'!A1" xr:uid="{2D51716C-4463-47C0-B002-BA941B306EB4}"/>
    <hyperlink ref="A12:B12" location="'8 Uvektet EK andel'!A1" display="'8 Uvektet EK andel'!A1" xr:uid="{C3E890A1-82DC-4B1F-BFD0-338C20DE6F20}"/>
    <hyperlink ref="A14:B14" location="'9 LCR'!A1" display="'9 LCR'!A1" xr:uid="{AA7105FF-5627-44FF-86B0-CB4CFD3770CD}"/>
    <hyperlink ref="A16:B16" location="'11 Sikkerhetsstilte eiendeler'!A1" display="'11 Sikkerhetsstilte eiendeler'!A1" xr:uid="{B9748724-EA5C-4D94-9CFF-067AC5495830}"/>
    <hyperlink ref="A15:B15" location="'10 NSFR'!A1" display="'10 NSFR'!A1" xr:uid="{2166F478-7A57-4739-82D5-08526A7696CF}"/>
    <hyperlink ref="B4" location="'1-KM1 oppsumm'!B4" display="KM1 Oppsummering" xr:uid="{00000000-0004-0000-0000-000000000000}"/>
    <hyperlink ref="B5" location="'2 konsolidering'!B4" display="Konsolidering" xr:uid="{85ABCAF6-8C1F-4181-9FED-D2C7E59CB016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U32"/>
  <sheetViews>
    <sheetView showGridLines="0" topLeftCell="E1" zoomScaleNormal="100" workbookViewId="0">
      <selection activeCell="I30" sqref="I30"/>
    </sheetView>
  </sheetViews>
  <sheetFormatPr baseColWidth="10" defaultColWidth="11.42578125" defaultRowHeight="15" customHeight="1"/>
  <cols>
    <col min="1" max="1" width="3" style="3" customWidth="1"/>
    <col min="2" max="2" width="18" style="3" customWidth="1"/>
    <col min="3" max="3" width="49.28515625" style="3" customWidth="1"/>
    <col min="4" max="21" width="19.28515625" style="3" customWidth="1"/>
    <col min="22" max="16384" width="11.42578125" style="3"/>
  </cols>
  <sheetData>
    <row r="1" spans="2:21" ht="18.75" customHeight="1">
      <c r="B1" s="254" t="s">
        <v>28</v>
      </c>
    </row>
    <row r="3" spans="2:21" ht="6" customHeight="1"/>
    <row r="4" spans="2:21" ht="15" customHeight="1">
      <c r="B4" s="273" t="s">
        <v>33</v>
      </c>
      <c r="C4" s="273"/>
      <c r="D4" s="267">
        <v>44196</v>
      </c>
      <c r="E4" s="268"/>
      <c r="F4" s="267">
        <v>44104</v>
      </c>
      <c r="G4" s="268"/>
      <c r="H4" s="267">
        <v>44012</v>
      </c>
      <c r="I4" s="268"/>
      <c r="J4" s="267">
        <v>43921</v>
      </c>
      <c r="K4" s="268"/>
      <c r="L4" s="267">
        <v>43830</v>
      </c>
      <c r="M4" s="268"/>
      <c r="N4" s="267">
        <v>43738</v>
      </c>
      <c r="O4" s="268"/>
      <c r="P4" s="267">
        <v>43646</v>
      </c>
      <c r="Q4" s="268"/>
      <c r="R4" s="267">
        <v>43555</v>
      </c>
      <c r="S4" s="268"/>
      <c r="T4" s="267">
        <v>43465</v>
      </c>
      <c r="U4" s="268"/>
    </row>
    <row r="5" spans="2:21" ht="15" customHeight="1">
      <c r="B5" s="151"/>
      <c r="C5" s="152"/>
      <c r="D5" s="153" t="s">
        <v>34</v>
      </c>
      <c r="E5" s="154" t="s">
        <v>35</v>
      </c>
      <c r="F5" s="153" t="s">
        <v>34</v>
      </c>
      <c r="G5" s="154" t="s">
        <v>35</v>
      </c>
      <c r="H5" s="153" t="s">
        <v>34</v>
      </c>
      <c r="I5" s="154" t="s">
        <v>35</v>
      </c>
      <c r="J5" s="153" t="s">
        <v>34</v>
      </c>
      <c r="K5" s="154" t="s">
        <v>35</v>
      </c>
      <c r="L5" s="153" t="s">
        <v>34</v>
      </c>
      <c r="M5" s="154" t="s">
        <v>35</v>
      </c>
      <c r="N5" s="153" t="s">
        <v>34</v>
      </c>
      <c r="O5" s="154" t="s">
        <v>35</v>
      </c>
      <c r="P5" s="153" t="s">
        <v>34</v>
      </c>
      <c r="Q5" s="154" t="s">
        <v>35</v>
      </c>
      <c r="R5" s="153" t="s">
        <v>34</v>
      </c>
      <c r="S5" s="154" t="s">
        <v>35</v>
      </c>
      <c r="T5" s="153" t="s">
        <v>34</v>
      </c>
      <c r="U5" s="154" t="s">
        <v>35</v>
      </c>
    </row>
    <row r="6" spans="2:21" ht="15" customHeight="1">
      <c r="B6" s="155" t="s">
        <v>36</v>
      </c>
      <c r="C6" s="156"/>
      <c r="D6" s="156"/>
      <c r="E6" s="157"/>
      <c r="F6" s="156"/>
      <c r="G6" s="157"/>
      <c r="H6" s="156"/>
      <c r="I6" s="157"/>
      <c r="J6" s="156"/>
      <c r="K6" s="157"/>
      <c r="L6" s="156"/>
      <c r="M6" s="157"/>
      <c r="N6" s="156"/>
      <c r="O6" s="157"/>
      <c r="P6" s="156"/>
      <c r="Q6" s="157"/>
      <c r="R6" s="156"/>
      <c r="S6" s="157"/>
      <c r="T6" s="156"/>
      <c r="U6" s="157"/>
    </row>
    <row r="7" spans="2:21" ht="15" customHeight="1">
      <c r="B7" s="274" t="s">
        <v>37</v>
      </c>
      <c r="C7" s="275"/>
      <c r="D7" s="158"/>
      <c r="E7" s="159">
        <v>2783.8155712089479</v>
      </c>
      <c r="F7" s="158"/>
      <c r="G7" s="159">
        <v>2680.8607642000002</v>
      </c>
      <c r="H7" s="158"/>
      <c r="I7" s="159">
        <v>2084.4835166099997</v>
      </c>
      <c r="J7" s="158"/>
      <c r="K7" s="159">
        <v>1814.6598833333333</v>
      </c>
      <c r="L7" s="158"/>
      <c r="M7" s="159">
        <v>2041.3459068399998</v>
      </c>
      <c r="N7" s="158"/>
      <c r="O7" s="159">
        <v>2024.9419501799998</v>
      </c>
      <c r="P7" s="158"/>
      <c r="Q7" s="159">
        <v>2245.1668983999998</v>
      </c>
      <c r="R7" s="158"/>
      <c r="S7" s="159">
        <v>2085.5976507999999</v>
      </c>
      <c r="T7" s="158"/>
      <c r="U7" s="159">
        <v>2041.1697653100002</v>
      </c>
    </row>
    <row r="8" spans="2:21" ht="15" customHeight="1">
      <c r="B8" s="155" t="s">
        <v>38</v>
      </c>
      <c r="C8" s="156"/>
      <c r="D8" s="160"/>
      <c r="E8" s="161"/>
      <c r="F8" s="160"/>
      <c r="G8" s="161"/>
      <c r="H8" s="160"/>
      <c r="I8" s="161"/>
      <c r="J8" s="160"/>
      <c r="K8" s="161"/>
      <c r="L8" s="160"/>
      <c r="M8" s="161"/>
      <c r="N8" s="160"/>
      <c r="O8" s="161"/>
      <c r="P8" s="160"/>
      <c r="Q8" s="161"/>
      <c r="R8" s="160"/>
      <c r="S8" s="161"/>
      <c r="T8" s="160"/>
      <c r="U8" s="161"/>
    </row>
    <row r="9" spans="2:21" ht="15" customHeight="1">
      <c r="B9" s="276" t="s">
        <v>39</v>
      </c>
      <c r="C9" s="277"/>
      <c r="D9" s="162">
        <v>9947.743671000002</v>
      </c>
      <c r="E9" s="162">
        <v>561.0231382500001</v>
      </c>
      <c r="F9" s="162">
        <v>11038.958731000001</v>
      </c>
      <c r="G9" s="162">
        <v>597.8743637</v>
      </c>
      <c r="H9" s="162">
        <v>10940.823144</v>
      </c>
      <c r="I9" s="162">
        <v>575.54790630000002</v>
      </c>
      <c r="J9" s="162">
        <v>9118.5795209999997</v>
      </c>
      <c r="K9" s="162">
        <v>542.91985364999994</v>
      </c>
      <c r="L9" s="162">
        <v>8892.6161990000001</v>
      </c>
      <c r="M9" s="162">
        <v>524.77282795000008</v>
      </c>
      <c r="N9" s="162">
        <v>8984.2378759999992</v>
      </c>
      <c r="O9" s="162">
        <v>533.15931805000002</v>
      </c>
      <c r="P9" s="162">
        <v>9090.284533</v>
      </c>
      <c r="Q9" s="162">
        <v>536.36104620000003</v>
      </c>
      <c r="R9" s="162">
        <v>8566.6288320000003</v>
      </c>
      <c r="S9" s="162">
        <v>503.28052835000005</v>
      </c>
      <c r="T9" s="162">
        <v>8860.8417939999999</v>
      </c>
      <c r="U9" s="162">
        <v>676.85730274999992</v>
      </c>
    </row>
    <row r="10" spans="2:21" ht="15" customHeight="1">
      <c r="B10" s="269" t="s">
        <v>40</v>
      </c>
      <c r="C10" s="270"/>
      <c r="D10" s="163">
        <v>8363.4400990000013</v>
      </c>
      <c r="E10" s="164">
        <v>401.75985655000005</v>
      </c>
      <c r="F10" s="163">
        <v>9358.6015090000001</v>
      </c>
      <c r="G10" s="164">
        <v>428.98761595000002</v>
      </c>
      <c r="H10" s="163">
        <v>9232.9629199999999</v>
      </c>
      <c r="I10" s="164">
        <v>403.91495550000002</v>
      </c>
      <c r="J10" s="163">
        <v>7520.6196970000001</v>
      </c>
      <c r="K10" s="164">
        <v>382.28152694999994</v>
      </c>
      <c r="L10" s="163">
        <v>7306.423264</v>
      </c>
      <c r="M10" s="164">
        <v>365.32116320000006</v>
      </c>
      <c r="N10" s="163">
        <v>7312.2067580000003</v>
      </c>
      <c r="O10" s="164">
        <v>365.61033790000005</v>
      </c>
      <c r="P10" s="163">
        <v>7460.0928240000003</v>
      </c>
      <c r="Q10" s="164">
        <v>373.00464120000004</v>
      </c>
      <c r="R10" s="163">
        <v>7097.4486420000003</v>
      </c>
      <c r="S10" s="164">
        <v>354.87243210000003</v>
      </c>
      <c r="T10" s="163">
        <v>7303.3071629999995</v>
      </c>
      <c r="U10" s="164">
        <v>521.10383964999994</v>
      </c>
    </row>
    <row r="11" spans="2:21" ht="15" customHeight="1">
      <c r="B11" s="269" t="s">
        <v>41</v>
      </c>
      <c r="C11" s="270"/>
      <c r="D11" s="163">
        <v>1584.303572</v>
      </c>
      <c r="E11" s="164">
        <v>159.26328169999999</v>
      </c>
      <c r="F11" s="163">
        <v>1680.3572220000001</v>
      </c>
      <c r="G11" s="164">
        <v>168.88674775000001</v>
      </c>
      <c r="H11" s="163">
        <v>1707.860224</v>
      </c>
      <c r="I11" s="164">
        <v>171.6329508</v>
      </c>
      <c r="J11" s="163">
        <v>1597.959824</v>
      </c>
      <c r="K11" s="164">
        <v>160.63832669999999</v>
      </c>
      <c r="L11" s="163">
        <v>1586.192935</v>
      </c>
      <c r="M11" s="164">
        <v>159.45166474999999</v>
      </c>
      <c r="N11" s="163">
        <v>1672.0311179999999</v>
      </c>
      <c r="O11" s="164">
        <v>167.54898015000001</v>
      </c>
      <c r="P11" s="163">
        <v>1630.1917089999999</v>
      </c>
      <c r="Q11" s="164">
        <v>163.356405</v>
      </c>
      <c r="R11" s="163">
        <v>1469.18019</v>
      </c>
      <c r="S11" s="164">
        <v>148.40809625000003</v>
      </c>
      <c r="T11" s="163">
        <v>1557.534631</v>
      </c>
      <c r="U11" s="164">
        <v>155.7534631</v>
      </c>
    </row>
    <row r="12" spans="2:21" ht="15" customHeight="1">
      <c r="B12" s="271" t="s">
        <v>42</v>
      </c>
      <c r="C12" s="272"/>
      <c r="D12" s="165">
        <v>1119.1926819999999</v>
      </c>
      <c r="E12" s="165">
        <v>513.38446199999998</v>
      </c>
      <c r="F12" s="165">
        <v>1257.5843499999999</v>
      </c>
      <c r="G12" s="165">
        <v>756.01755115000003</v>
      </c>
      <c r="H12" s="165">
        <v>1256.2406620000002</v>
      </c>
      <c r="I12" s="165">
        <v>688.41129335000005</v>
      </c>
      <c r="J12" s="165">
        <v>920.66382369999997</v>
      </c>
      <c r="K12" s="165">
        <v>396.79169065000002</v>
      </c>
      <c r="L12" s="165">
        <v>1108.7655062399999</v>
      </c>
      <c r="M12" s="165">
        <v>468.49813173999979</v>
      </c>
      <c r="N12" s="165">
        <v>1297.3921350599999</v>
      </c>
      <c r="O12" s="165">
        <v>605.99999110999977</v>
      </c>
      <c r="P12" s="165">
        <v>1355.7153132000001</v>
      </c>
      <c r="Q12" s="165">
        <v>621.55148100000008</v>
      </c>
      <c r="R12" s="165">
        <v>1288.6709616999999</v>
      </c>
      <c r="S12" s="165">
        <v>657.07984309999995</v>
      </c>
      <c r="T12" s="165">
        <v>1242.2385703999996</v>
      </c>
      <c r="U12" s="165">
        <v>519.76392599999963</v>
      </c>
    </row>
    <row r="13" spans="2:21" ht="15" customHeight="1">
      <c r="B13" s="269" t="s">
        <v>43</v>
      </c>
      <c r="C13" s="270"/>
      <c r="D13" s="163">
        <v>77.036856</v>
      </c>
      <c r="E13" s="164">
        <v>18.859214000000001</v>
      </c>
      <c r="F13" s="163">
        <v>121.192763</v>
      </c>
      <c r="G13" s="164">
        <v>29.898190750000001</v>
      </c>
      <c r="H13" s="163">
        <v>180.64850700000002</v>
      </c>
      <c r="I13" s="164">
        <v>44.76212675</v>
      </c>
      <c r="J13" s="163">
        <v>139.19531899999998</v>
      </c>
      <c r="K13" s="164">
        <v>34.398829749999997</v>
      </c>
      <c r="L13" s="163">
        <v>103.59715799999999</v>
      </c>
      <c r="M13" s="164">
        <v>25.4992895</v>
      </c>
      <c r="N13" s="163">
        <v>187.54838100000001</v>
      </c>
      <c r="O13" s="164">
        <v>46.487095249999996</v>
      </c>
      <c r="P13" s="163">
        <v>270.03008</v>
      </c>
      <c r="Q13" s="164">
        <v>67.107520000000008</v>
      </c>
      <c r="R13" s="163">
        <v>110.531628</v>
      </c>
      <c r="S13" s="164">
        <v>27.232907000000001</v>
      </c>
      <c r="T13" s="163">
        <v>130.12467999999998</v>
      </c>
      <c r="U13" s="164">
        <v>32.131169999999997</v>
      </c>
    </row>
    <row r="14" spans="2:21" ht="15" customHeight="1">
      <c r="B14" s="269" t="s">
        <v>44</v>
      </c>
      <c r="C14" s="270"/>
      <c r="D14" s="163">
        <v>1042.1558259999999</v>
      </c>
      <c r="E14" s="164">
        <v>494.52524800000003</v>
      </c>
      <c r="F14" s="163">
        <v>1136.3915869999998</v>
      </c>
      <c r="G14" s="164">
        <v>726.11936040000001</v>
      </c>
      <c r="H14" s="163">
        <v>1075.592155</v>
      </c>
      <c r="I14" s="164">
        <v>643.64916660000006</v>
      </c>
      <c r="J14" s="163">
        <v>781.46850469999993</v>
      </c>
      <c r="K14" s="164">
        <v>362.39286090000002</v>
      </c>
      <c r="L14" s="163">
        <v>1005.1683482399999</v>
      </c>
      <c r="M14" s="164">
        <v>442.99884223999982</v>
      </c>
      <c r="N14" s="163">
        <v>1109.8437540599998</v>
      </c>
      <c r="O14" s="164">
        <v>559.51289585999973</v>
      </c>
      <c r="P14" s="163">
        <v>1085.6852332000001</v>
      </c>
      <c r="Q14" s="164">
        <v>554.44396100000006</v>
      </c>
      <c r="R14" s="163">
        <v>1178.1393337</v>
      </c>
      <c r="S14" s="164">
        <v>629.84693609999999</v>
      </c>
      <c r="T14" s="163">
        <v>1112.1138903999997</v>
      </c>
      <c r="U14" s="164">
        <v>487.63275599999963</v>
      </c>
    </row>
    <row r="15" spans="2:21" ht="15" customHeight="1">
      <c r="B15" s="269" t="s">
        <v>45</v>
      </c>
      <c r="C15" s="270"/>
      <c r="D15" s="163">
        <v>0</v>
      </c>
      <c r="E15" s="164">
        <v>0</v>
      </c>
      <c r="F15" s="163">
        <v>0</v>
      </c>
      <c r="G15" s="164">
        <v>0</v>
      </c>
      <c r="H15" s="163">
        <v>0</v>
      </c>
      <c r="I15" s="164">
        <v>0</v>
      </c>
      <c r="J15" s="163">
        <v>0</v>
      </c>
      <c r="K15" s="164">
        <v>0</v>
      </c>
      <c r="L15" s="163">
        <v>0</v>
      </c>
      <c r="M15" s="164">
        <v>0</v>
      </c>
      <c r="N15" s="163">
        <v>0</v>
      </c>
      <c r="O15" s="164">
        <v>0</v>
      </c>
      <c r="P15" s="163">
        <v>0</v>
      </c>
      <c r="Q15" s="164">
        <v>0</v>
      </c>
      <c r="R15" s="163">
        <v>0</v>
      </c>
      <c r="S15" s="164">
        <v>0</v>
      </c>
      <c r="T15" s="163">
        <v>0</v>
      </c>
      <c r="U15" s="164">
        <v>0</v>
      </c>
    </row>
    <row r="16" spans="2:21" ht="15" customHeight="1">
      <c r="B16" s="271" t="s">
        <v>46</v>
      </c>
      <c r="C16" s="272"/>
      <c r="D16" s="166"/>
      <c r="E16" s="164"/>
      <c r="F16" s="166"/>
      <c r="G16" s="164"/>
      <c r="H16" s="166"/>
      <c r="I16" s="164"/>
      <c r="J16" s="166"/>
      <c r="K16" s="164"/>
      <c r="L16" s="166"/>
      <c r="M16" s="164"/>
      <c r="N16" s="166"/>
      <c r="O16" s="164"/>
      <c r="P16" s="166"/>
      <c r="Q16" s="164"/>
      <c r="R16" s="166"/>
      <c r="S16" s="164"/>
      <c r="T16" s="166"/>
      <c r="U16" s="164"/>
    </row>
    <row r="17" spans="2:21" ht="15" customHeight="1">
      <c r="B17" s="271" t="s">
        <v>47</v>
      </c>
      <c r="C17" s="272"/>
      <c r="D17" s="165">
        <v>2325.0397482799999</v>
      </c>
      <c r="E17" s="165">
        <v>441.46711140439999</v>
      </c>
      <c r="F17" s="165">
        <v>2337.6702399999999</v>
      </c>
      <c r="G17" s="165">
        <v>440.94955235999998</v>
      </c>
      <c r="H17" s="165">
        <v>2235.6287550999996</v>
      </c>
      <c r="I17" s="165">
        <v>356.74555922300004</v>
      </c>
      <c r="J17" s="165">
        <v>2040.226484</v>
      </c>
      <c r="K17" s="165">
        <v>242.25968811999999</v>
      </c>
      <c r="L17" s="165">
        <v>1896.964436</v>
      </c>
      <c r="M17" s="165">
        <v>160.37177196000002</v>
      </c>
      <c r="N17" s="165">
        <v>2026.43569</v>
      </c>
      <c r="O17" s="165">
        <v>262.76196374000006</v>
      </c>
      <c r="P17" s="165">
        <v>2077.1896779999997</v>
      </c>
      <c r="Q17" s="165">
        <v>298.51372777999995</v>
      </c>
      <c r="R17" s="165">
        <v>2101.9705719999997</v>
      </c>
      <c r="S17" s="165">
        <v>294.29317487999998</v>
      </c>
      <c r="T17" s="165">
        <v>1924.7311850000001</v>
      </c>
      <c r="U17" s="165">
        <v>224.24329524999999</v>
      </c>
    </row>
    <row r="18" spans="2:21" ht="15" customHeight="1">
      <c r="B18" s="269" t="s">
        <v>48</v>
      </c>
      <c r="C18" s="270"/>
      <c r="D18" s="163">
        <v>0</v>
      </c>
      <c r="E18" s="164">
        <v>0</v>
      </c>
      <c r="F18" s="163">
        <v>2.2000000000000002</v>
      </c>
      <c r="G18" s="164">
        <v>2.2000000000000002</v>
      </c>
      <c r="H18" s="163">
        <v>0</v>
      </c>
      <c r="I18" s="164">
        <v>0</v>
      </c>
      <c r="J18" s="163">
        <v>0</v>
      </c>
      <c r="K18" s="164">
        <v>0</v>
      </c>
      <c r="L18" s="163">
        <v>0</v>
      </c>
      <c r="M18" s="164">
        <v>0</v>
      </c>
      <c r="N18" s="163">
        <v>0.439112</v>
      </c>
      <c r="O18" s="164">
        <v>0.439112</v>
      </c>
      <c r="P18" s="163">
        <v>0</v>
      </c>
      <c r="Q18" s="164">
        <v>0</v>
      </c>
      <c r="R18" s="163">
        <v>0</v>
      </c>
      <c r="S18" s="164">
        <v>0</v>
      </c>
      <c r="T18" s="163">
        <v>0</v>
      </c>
      <c r="U18" s="164">
        <v>0</v>
      </c>
    </row>
    <row r="19" spans="2:21" ht="15" customHeight="1">
      <c r="B19" s="269" t="s">
        <v>49</v>
      </c>
      <c r="C19" s="270"/>
      <c r="D19" s="163">
        <v>2325.0397482799999</v>
      </c>
      <c r="E19" s="164">
        <v>441.46711140439999</v>
      </c>
      <c r="F19" s="163">
        <v>2335.4702400000001</v>
      </c>
      <c r="G19" s="164">
        <v>438.74955236</v>
      </c>
      <c r="H19" s="163">
        <v>2235.6287550999996</v>
      </c>
      <c r="I19" s="164">
        <v>356.74555922300004</v>
      </c>
      <c r="J19" s="163">
        <v>2040.226484</v>
      </c>
      <c r="K19" s="164">
        <v>242.25968811999999</v>
      </c>
      <c r="L19" s="163">
        <v>1896.964436</v>
      </c>
      <c r="M19" s="164">
        <v>160.37177196000002</v>
      </c>
      <c r="N19" s="163">
        <v>2025.996578</v>
      </c>
      <c r="O19" s="164">
        <v>262.32285174000003</v>
      </c>
      <c r="P19" s="163">
        <v>2077.1896779999997</v>
      </c>
      <c r="Q19" s="164">
        <v>298.51372777999995</v>
      </c>
      <c r="R19" s="163">
        <v>2101.9705719999997</v>
      </c>
      <c r="S19" s="164">
        <v>294.29317487999998</v>
      </c>
      <c r="T19" s="163">
        <v>1924.7311850000001</v>
      </c>
      <c r="U19" s="164">
        <v>224.24329524999999</v>
      </c>
    </row>
    <row r="20" spans="2:21" ht="15" customHeight="1">
      <c r="B20" s="280" t="s">
        <v>50</v>
      </c>
      <c r="C20" s="281"/>
      <c r="D20" s="163">
        <v>7.5875680000000001</v>
      </c>
      <c r="E20" s="164">
        <v>7.5875680000000001</v>
      </c>
      <c r="F20" s="163">
        <v>4.5252019999999993</v>
      </c>
      <c r="G20" s="164">
        <v>4.5252019999999993</v>
      </c>
      <c r="H20" s="163">
        <v>9.4172340000000005</v>
      </c>
      <c r="I20" s="164">
        <v>9.4172340000000005</v>
      </c>
      <c r="J20" s="163">
        <v>333.55328100000003</v>
      </c>
      <c r="K20" s="164">
        <v>333.55328100000003</v>
      </c>
      <c r="L20" s="163">
        <v>87.21001600000001</v>
      </c>
      <c r="M20" s="164">
        <v>87.21001600000001</v>
      </c>
      <c r="N20" s="163">
        <v>65.138888999999992</v>
      </c>
      <c r="O20" s="164">
        <v>65.138888999999992</v>
      </c>
      <c r="P20" s="163">
        <v>37.611357000000005</v>
      </c>
      <c r="Q20" s="164">
        <v>37.611357000000005</v>
      </c>
      <c r="R20" s="163">
        <v>254.73656500000001</v>
      </c>
      <c r="S20" s="164">
        <v>254.73656500000001</v>
      </c>
      <c r="T20" s="163">
        <v>18.796277999999997</v>
      </c>
      <c r="U20" s="164">
        <v>18.796277999999997</v>
      </c>
    </row>
    <row r="21" spans="2:21" ht="15" customHeight="1">
      <c r="B21" s="280" t="s">
        <v>51</v>
      </c>
      <c r="C21" s="281"/>
      <c r="D21" s="163">
        <v>33.701090999999998</v>
      </c>
      <c r="E21" s="164">
        <v>1.4328071</v>
      </c>
      <c r="F21" s="163">
        <v>32.719636000000001</v>
      </c>
      <c r="G21" s="164">
        <v>1.5613859000000003</v>
      </c>
      <c r="H21" s="163">
        <v>37.907068000000002</v>
      </c>
      <c r="I21" s="164">
        <v>1.1638898999999998</v>
      </c>
      <c r="J21" s="163">
        <v>41.791947999999998</v>
      </c>
      <c r="K21" s="164">
        <v>1.2172004999999999</v>
      </c>
      <c r="L21" s="163">
        <v>45.157726000000004</v>
      </c>
      <c r="M21" s="164">
        <v>2.0379290000000001</v>
      </c>
      <c r="N21" s="163">
        <v>32.297660999999998</v>
      </c>
      <c r="O21" s="164">
        <v>1.2585379000000003</v>
      </c>
      <c r="P21" s="163">
        <v>64.602672999999996</v>
      </c>
      <c r="Q21" s="164">
        <v>1.1015760999999999</v>
      </c>
      <c r="R21" s="163">
        <v>21.507445000000001</v>
      </c>
      <c r="S21" s="164">
        <v>1.4529211</v>
      </c>
      <c r="T21" s="163">
        <v>28.06315</v>
      </c>
      <c r="U21" s="164">
        <v>2.5758434000000001</v>
      </c>
    </row>
    <row r="22" spans="2:21" ht="15" customHeight="1">
      <c r="B22" s="282" t="s">
        <v>52</v>
      </c>
      <c r="C22" s="283"/>
      <c r="D22" s="167"/>
      <c r="E22" s="168">
        <v>1524.8950867543999</v>
      </c>
      <c r="F22" s="167"/>
      <c r="G22" s="168">
        <v>1800.9280551099998</v>
      </c>
      <c r="H22" s="167"/>
      <c r="I22" s="168">
        <v>1631.2858827730001</v>
      </c>
      <c r="J22" s="167"/>
      <c r="K22" s="168">
        <v>1516.7417139199999</v>
      </c>
      <c r="L22" s="167"/>
      <c r="M22" s="168">
        <v>1242.8906766499999</v>
      </c>
      <c r="N22" s="167"/>
      <c r="O22" s="168">
        <v>1468.3186997999999</v>
      </c>
      <c r="P22" s="167"/>
      <c r="Q22" s="168">
        <v>1495.1391880800002</v>
      </c>
      <c r="R22" s="167"/>
      <c r="S22" s="168">
        <v>1710.8430324299998</v>
      </c>
      <c r="T22" s="167"/>
      <c r="U22" s="168">
        <v>1442.2366453999996</v>
      </c>
    </row>
    <row r="23" spans="2:21" ht="15" customHeight="1">
      <c r="B23" s="155" t="s">
        <v>53</v>
      </c>
      <c r="C23" s="156"/>
      <c r="D23" s="160"/>
      <c r="E23" s="161"/>
      <c r="F23" s="160"/>
      <c r="G23" s="161"/>
      <c r="H23" s="160"/>
      <c r="I23" s="161"/>
      <c r="J23" s="160"/>
      <c r="K23" s="161"/>
      <c r="L23" s="160"/>
      <c r="M23" s="161"/>
      <c r="N23" s="160"/>
      <c r="O23" s="161"/>
      <c r="P23" s="160"/>
      <c r="Q23" s="161"/>
      <c r="R23" s="160"/>
      <c r="S23" s="161"/>
      <c r="T23" s="160"/>
      <c r="U23" s="161"/>
    </row>
    <row r="24" spans="2:21" ht="15" customHeight="1">
      <c r="B24" s="284" t="s">
        <v>54</v>
      </c>
      <c r="C24" s="285"/>
      <c r="D24" s="163">
        <v>282.74122999999997</v>
      </c>
      <c r="E24" s="164">
        <v>252.4191745</v>
      </c>
      <c r="F24" s="163">
        <v>370.88303099999996</v>
      </c>
      <c r="G24" s="164">
        <v>326.16278149999999</v>
      </c>
      <c r="H24" s="163">
        <v>413.24044600000008</v>
      </c>
      <c r="I24" s="164">
        <v>387.18086500000004</v>
      </c>
      <c r="J24" s="163">
        <v>691.89046199999996</v>
      </c>
      <c r="K24" s="164">
        <v>673.70645149999996</v>
      </c>
      <c r="L24" s="163">
        <v>282.387406</v>
      </c>
      <c r="M24" s="164">
        <v>259.04048849999998</v>
      </c>
      <c r="N24" s="163">
        <v>273.14597900000001</v>
      </c>
      <c r="O24" s="164">
        <v>252.992662</v>
      </c>
      <c r="P24" s="163">
        <v>521.28635299999996</v>
      </c>
      <c r="Q24" s="164">
        <v>489.52870849999999</v>
      </c>
      <c r="R24" s="163">
        <v>537.15549200000009</v>
      </c>
      <c r="S24" s="164">
        <v>500.41328850000002</v>
      </c>
      <c r="T24" s="163">
        <v>428.37845699999991</v>
      </c>
      <c r="U24" s="164">
        <v>366.09162850000001</v>
      </c>
    </row>
    <row r="25" spans="2:21" ht="15" customHeight="1">
      <c r="B25" s="282" t="s">
        <v>55</v>
      </c>
      <c r="C25" s="283"/>
      <c r="D25" s="168">
        <v>282.74122999999997</v>
      </c>
      <c r="E25" s="168">
        <v>252.4191745</v>
      </c>
      <c r="F25" s="168">
        <v>370.88303099999996</v>
      </c>
      <c r="G25" s="168">
        <v>326.16278149999999</v>
      </c>
      <c r="H25" s="168">
        <v>413.24044600000008</v>
      </c>
      <c r="I25" s="168">
        <v>387.18086500000004</v>
      </c>
      <c r="J25" s="168">
        <v>691.89046199999996</v>
      </c>
      <c r="K25" s="168">
        <v>673.70645149999996</v>
      </c>
      <c r="L25" s="168">
        <v>282.387406</v>
      </c>
      <c r="M25" s="168">
        <v>259.04048849999998</v>
      </c>
      <c r="N25" s="168">
        <v>273.14597900000001</v>
      </c>
      <c r="O25" s="168">
        <v>252.992662</v>
      </c>
      <c r="P25" s="168">
        <v>521.28635299999996</v>
      </c>
      <c r="Q25" s="168">
        <v>489.52870849999999</v>
      </c>
      <c r="R25" s="168">
        <v>537.15549200000009</v>
      </c>
      <c r="S25" s="168">
        <v>500.41328850000002</v>
      </c>
      <c r="T25" s="168">
        <v>428.37845699999991</v>
      </c>
      <c r="U25" s="168">
        <v>366.09162850000001</v>
      </c>
    </row>
    <row r="26" spans="2:21" ht="15" customHeight="1">
      <c r="B26" s="169"/>
      <c r="C26" s="169"/>
      <c r="D26" s="170"/>
      <c r="E26" s="171" t="s">
        <v>56</v>
      </c>
      <c r="F26" s="170"/>
      <c r="G26" s="171" t="s">
        <v>56</v>
      </c>
      <c r="H26" s="170"/>
      <c r="I26" s="171" t="s">
        <v>56</v>
      </c>
      <c r="J26" s="170"/>
      <c r="K26" s="171" t="s">
        <v>56</v>
      </c>
      <c r="L26" s="170"/>
      <c r="M26" s="171" t="s">
        <v>56</v>
      </c>
      <c r="N26" s="170"/>
      <c r="O26" s="171" t="s">
        <v>56</v>
      </c>
      <c r="P26" s="170"/>
      <c r="Q26" s="171" t="s">
        <v>56</v>
      </c>
      <c r="R26" s="170"/>
      <c r="S26" s="171" t="s">
        <v>56</v>
      </c>
      <c r="T26" s="170"/>
      <c r="U26" s="171" t="s">
        <v>56</v>
      </c>
    </row>
    <row r="27" spans="2:21" ht="15" customHeight="1">
      <c r="B27" s="276" t="s">
        <v>57</v>
      </c>
      <c r="C27" s="277"/>
      <c r="D27" s="172"/>
      <c r="E27" s="173">
        <v>2783.8155712089479</v>
      </c>
      <c r="F27" s="172"/>
      <c r="G27" s="173">
        <v>2680.8607642000002</v>
      </c>
      <c r="H27" s="172"/>
      <c r="I27" s="173">
        <v>2084.4835166099997</v>
      </c>
      <c r="J27" s="172"/>
      <c r="K27" s="173">
        <v>1814.6598833333333</v>
      </c>
      <c r="L27" s="172"/>
      <c r="M27" s="173">
        <v>2041.3459068399998</v>
      </c>
      <c r="N27" s="172"/>
      <c r="O27" s="173">
        <v>2024.9419501799998</v>
      </c>
      <c r="P27" s="172"/>
      <c r="Q27" s="173">
        <v>2245.1668983999998</v>
      </c>
      <c r="R27" s="172"/>
      <c r="S27" s="173">
        <v>2085.5976507999999</v>
      </c>
      <c r="T27" s="172"/>
      <c r="U27" s="173">
        <v>2041.1697653100002</v>
      </c>
    </row>
    <row r="28" spans="2:21" ht="15" customHeight="1">
      <c r="B28" s="271" t="s">
        <v>58</v>
      </c>
      <c r="C28" s="272"/>
      <c r="D28" s="174"/>
      <c r="E28" s="164">
        <v>1272.4759122543999</v>
      </c>
      <c r="F28" s="174"/>
      <c r="G28" s="164">
        <v>1474.7652736099999</v>
      </c>
      <c r="H28" s="174"/>
      <c r="I28" s="164">
        <v>1244.1050177730001</v>
      </c>
      <c r="J28" s="174"/>
      <c r="K28" s="164">
        <v>843.03526241999998</v>
      </c>
      <c r="L28" s="174"/>
      <c r="M28" s="164">
        <v>983.85018814999989</v>
      </c>
      <c r="N28" s="174"/>
      <c r="O28" s="164">
        <v>1215.3260378</v>
      </c>
      <c r="P28" s="174"/>
      <c r="Q28" s="164">
        <v>1005.6104795800002</v>
      </c>
      <c r="R28" s="174"/>
      <c r="S28" s="164">
        <v>1210.4297439299999</v>
      </c>
      <c r="T28" s="174"/>
      <c r="U28" s="164">
        <v>1076.1450168999995</v>
      </c>
    </row>
    <row r="29" spans="2:21" ht="15" customHeight="1">
      <c r="B29" s="278" t="s">
        <v>59</v>
      </c>
      <c r="C29" s="279"/>
      <c r="D29" s="176"/>
      <c r="E29" s="175">
        <v>2.1877157315119322</v>
      </c>
      <c r="F29" s="176"/>
      <c r="G29" s="175">
        <v>1.8178220033874699</v>
      </c>
      <c r="H29" s="176"/>
      <c r="I29" s="175">
        <v>1.6754883927253281</v>
      </c>
      <c r="J29" s="176"/>
      <c r="K29" s="175">
        <v>2.15253141146695</v>
      </c>
      <c r="L29" s="176"/>
      <c r="M29" s="175">
        <v>2.0748544152626334</v>
      </c>
      <c r="N29" s="176"/>
      <c r="O29" s="175">
        <v>1.6661717820557664</v>
      </c>
      <c r="P29" s="176"/>
      <c r="Q29" s="175">
        <v>2.2326407132687285</v>
      </c>
      <c r="R29" s="176"/>
      <c r="S29" s="175">
        <v>1.7230224730173285</v>
      </c>
      <c r="T29" s="176"/>
      <c r="U29" s="175">
        <v>1.8967422914709973</v>
      </c>
    </row>
    <row r="30" spans="2:21" ht="15" customHeight="1"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2:21" ht="15" customHeight="1"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2:21" ht="15" customHeight="1">
      <c r="B32" s="178" t="s">
        <v>174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</sheetData>
  <mergeCells count="30">
    <mergeCell ref="B27:C27"/>
    <mergeCell ref="B28:C28"/>
    <mergeCell ref="B29:C29"/>
    <mergeCell ref="B19:C19"/>
    <mergeCell ref="B20:C20"/>
    <mergeCell ref="B21:C21"/>
    <mergeCell ref="B22:C22"/>
    <mergeCell ref="B24:C24"/>
    <mergeCell ref="B25:C25"/>
    <mergeCell ref="B18:C18"/>
    <mergeCell ref="D4:E4"/>
    <mergeCell ref="B12:C12"/>
    <mergeCell ref="B4:C4"/>
    <mergeCell ref="B7:C7"/>
    <mergeCell ref="B9:C9"/>
    <mergeCell ref="B10:C10"/>
    <mergeCell ref="B11:C11"/>
    <mergeCell ref="B13:C13"/>
    <mergeCell ref="B14:C14"/>
    <mergeCell ref="B15:C15"/>
    <mergeCell ref="B16:C16"/>
    <mergeCell ref="B17:C17"/>
    <mergeCell ref="P4:Q4"/>
    <mergeCell ref="R4:S4"/>
    <mergeCell ref="T4:U4"/>
    <mergeCell ref="F4:G4"/>
    <mergeCell ref="H4:I4"/>
    <mergeCell ref="J4:K4"/>
    <mergeCell ref="L4:M4"/>
    <mergeCell ref="N4:O4"/>
  </mergeCells>
  <hyperlinks>
    <hyperlink ref="B1" location="Innholdsfortegnelse!A1" display="Innholdsfortegnelse" xr:uid="{4B700E3D-6B27-4AF0-A5FA-BD43480502BA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M25"/>
  <sheetViews>
    <sheetView showGridLines="0" zoomScaleNormal="100" workbookViewId="0">
      <selection activeCell="M26" sqref="M26"/>
    </sheetView>
  </sheetViews>
  <sheetFormatPr baseColWidth="10" defaultColWidth="11.42578125" defaultRowHeight="15"/>
  <cols>
    <col min="1" max="1" width="3" style="3" customWidth="1"/>
    <col min="2" max="2" width="3.5703125" style="3" customWidth="1"/>
    <col min="3" max="3" width="51.85546875" style="3" customWidth="1"/>
    <col min="4" max="4" width="13.7109375" style="3" bestFit="1" customWidth="1"/>
    <col min="5" max="5" width="12.5703125" style="3" bestFit="1" customWidth="1"/>
    <col min="6" max="16384" width="11.42578125" style="3"/>
  </cols>
  <sheetData>
    <row r="1" spans="2:13" ht="18.75" customHeight="1">
      <c r="C1" s="254" t="s">
        <v>28</v>
      </c>
    </row>
    <row r="3" spans="2:13">
      <c r="B3" s="179" t="s">
        <v>61</v>
      </c>
      <c r="C3" s="179"/>
      <c r="D3" s="267">
        <v>44196</v>
      </c>
      <c r="E3" s="268"/>
      <c r="F3" s="267">
        <v>44012</v>
      </c>
      <c r="G3" s="268"/>
      <c r="H3" s="267">
        <v>43830</v>
      </c>
      <c r="I3" s="268"/>
      <c r="J3" s="267">
        <v>43646</v>
      </c>
      <c r="K3" s="268"/>
      <c r="L3" s="267">
        <v>43465</v>
      </c>
      <c r="M3" s="268"/>
    </row>
    <row r="4" spans="2:13">
      <c r="B4" s="180"/>
      <c r="C4" s="181"/>
      <c r="D4" s="203" t="s">
        <v>62</v>
      </c>
      <c r="E4" s="204" t="s">
        <v>35</v>
      </c>
      <c r="F4" s="203" t="s">
        <v>62</v>
      </c>
      <c r="G4" s="204" t="s">
        <v>35</v>
      </c>
      <c r="H4" s="203" t="s">
        <v>62</v>
      </c>
      <c r="I4" s="204" t="s">
        <v>35</v>
      </c>
      <c r="J4" s="203" t="s">
        <v>62</v>
      </c>
      <c r="K4" s="204" t="s">
        <v>35</v>
      </c>
      <c r="L4" s="203" t="s">
        <v>62</v>
      </c>
      <c r="M4" s="204" t="s">
        <v>35</v>
      </c>
    </row>
    <row r="5" spans="2:13">
      <c r="B5" s="182" t="s">
        <v>63</v>
      </c>
      <c r="C5" s="183"/>
      <c r="D5" s="183"/>
      <c r="E5" s="184"/>
      <c r="F5" s="183"/>
      <c r="G5" s="184"/>
      <c r="H5" s="183"/>
      <c r="I5" s="184"/>
      <c r="J5" s="183"/>
      <c r="K5" s="184"/>
      <c r="L5" s="183"/>
      <c r="M5" s="184"/>
    </row>
    <row r="6" spans="2:13">
      <c r="B6" s="185">
        <v>1</v>
      </c>
      <c r="C6" s="186" t="s">
        <v>64</v>
      </c>
      <c r="D6" s="187">
        <v>2563.7390609999998</v>
      </c>
      <c r="E6" s="187">
        <v>2563.7390609999998</v>
      </c>
      <c r="F6" s="187">
        <v>2924.2560901647166</v>
      </c>
      <c r="G6" s="187">
        <v>2924.2560901647166</v>
      </c>
      <c r="H6" s="187">
        <v>2803.5810128090002</v>
      </c>
      <c r="I6" s="187">
        <v>2803.5810128090002</v>
      </c>
      <c r="J6" s="187">
        <v>2646.6935539999999</v>
      </c>
      <c r="K6" s="187">
        <v>2646.6935539999999</v>
      </c>
      <c r="L6" s="187">
        <v>294.10310931167777</v>
      </c>
      <c r="M6" s="187">
        <v>2714.7994938904371</v>
      </c>
    </row>
    <row r="7" spans="2:13">
      <c r="B7" s="185">
        <v>2</v>
      </c>
      <c r="C7" s="186" t="s">
        <v>175</v>
      </c>
      <c r="D7" s="187">
        <v>9947.743669999998</v>
      </c>
      <c r="E7" s="187">
        <v>9383.9528331999991</v>
      </c>
      <c r="F7" s="187">
        <v>10568.452126</v>
      </c>
      <c r="G7" s="187">
        <v>9966.3752170999996</v>
      </c>
      <c r="H7" s="187">
        <v>9168.103717</v>
      </c>
      <c r="I7" s="187">
        <v>8645.113515699999</v>
      </c>
      <c r="J7" s="187">
        <v>9379.0414370000017</v>
      </c>
      <c r="K7" s="187">
        <v>8842.4439407499995</v>
      </c>
      <c r="L7" s="187">
        <v>11037.193615950002</v>
      </c>
      <c r="M7" s="187">
        <v>10358.649735785</v>
      </c>
    </row>
    <row r="8" spans="2:13">
      <c r="B8" s="185">
        <v>3</v>
      </c>
      <c r="C8" s="186" t="s">
        <v>65</v>
      </c>
      <c r="D8" s="187">
        <v>1292.3735630000001</v>
      </c>
      <c r="E8" s="187">
        <v>646.18678150000005</v>
      </c>
      <c r="F8" s="187">
        <v>1223.7710789999999</v>
      </c>
      <c r="G8" s="187">
        <v>611.88553949999994</v>
      </c>
      <c r="H8" s="187">
        <v>1415.8502169999999</v>
      </c>
      <c r="I8" s="187">
        <v>707.93091749999996</v>
      </c>
      <c r="J8" s="187">
        <v>1485.2747919999999</v>
      </c>
      <c r="K8" s="187">
        <v>742.64119400000004</v>
      </c>
      <c r="L8" s="187">
        <v>0</v>
      </c>
      <c r="M8" s="187">
        <v>0</v>
      </c>
    </row>
    <row r="9" spans="2:13">
      <c r="B9" s="185">
        <v>4</v>
      </c>
      <c r="C9" s="186" t="s">
        <v>66</v>
      </c>
      <c r="D9" s="187">
        <v>10129.564254999999</v>
      </c>
      <c r="E9" s="187">
        <v>9106.4532580000014</v>
      </c>
      <c r="F9" s="187">
        <v>10247.123547000001</v>
      </c>
      <c r="G9" s="187">
        <v>9345.684534</v>
      </c>
      <c r="H9" s="187">
        <v>8360.382590029998</v>
      </c>
      <c r="I9" s="187">
        <v>7329.5729940000001</v>
      </c>
      <c r="J9" s="187">
        <v>8165.0031959999997</v>
      </c>
      <c r="K9" s="187">
        <v>6983.9626749999998</v>
      </c>
      <c r="L9" s="187">
        <v>11180.85064904</v>
      </c>
      <c r="M9" s="187">
        <v>10114.415172904999</v>
      </c>
    </row>
    <row r="10" spans="2:13">
      <c r="B10" s="185">
        <v>5</v>
      </c>
      <c r="C10" s="186" t="s">
        <v>67</v>
      </c>
      <c r="D10" s="188"/>
      <c r="E10" s="187">
        <v>4141.1912585</v>
      </c>
      <c r="F10" s="188"/>
      <c r="G10" s="187">
        <v>3484.2668274999996</v>
      </c>
      <c r="H10" s="188"/>
      <c r="I10" s="187">
        <v>3786.8819415000003</v>
      </c>
      <c r="J10" s="188"/>
      <c r="K10" s="187">
        <v>3981.2158000592003</v>
      </c>
      <c r="L10" s="188"/>
      <c r="M10" s="187">
        <v>70.678269700000001</v>
      </c>
    </row>
    <row r="11" spans="2:13">
      <c r="B11" s="185">
        <v>6</v>
      </c>
      <c r="C11" s="189" t="s">
        <v>68</v>
      </c>
      <c r="D11" s="187">
        <v>43.268483999999994</v>
      </c>
      <c r="E11" s="187">
        <v>0</v>
      </c>
      <c r="F11" s="187">
        <v>32.736317</v>
      </c>
      <c r="G11" s="187">
        <v>0</v>
      </c>
      <c r="H11" s="187">
        <v>18.008533700000005</v>
      </c>
      <c r="I11" s="187">
        <v>0</v>
      </c>
      <c r="J11" s="187">
        <v>18.646046999999999</v>
      </c>
      <c r="K11" s="187">
        <v>0</v>
      </c>
      <c r="L11" s="187">
        <v>26.039651169999999</v>
      </c>
      <c r="M11" s="187">
        <v>0</v>
      </c>
    </row>
    <row r="12" spans="2:13">
      <c r="B12" s="190">
        <v>7</v>
      </c>
      <c r="C12" s="191" t="s">
        <v>69</v>
      </c>
      <c r="D12" s="192"/>
      <c r="E12" s="193">
        <v>25841.523192199998</v>
      </c>
      <c r="F12" s="192"/>
      <c r="G12" s="193">
        <v>26332.468208264716</v>
      </c>
      <c r="H12" s="192"/>
      <c r="I12" s="193">
        <v>23273.080381509</v>
      </c>
      <c r="J12" s="192"/>
      <c r="K12" s="193">
        <v>23196.957163809198</v>
      </c>
      <c r="L12" s="192"/>
      <c r="M12" s="193">
        <v>23258.54267228044</v>
      </c>
    </row>
    <row r="13" spans="2:13">
      <c r="B13" s="194" t="s">
        <v>70</v>
      </c>
      <c r="C13" s="195"/>
      <c r="D13" s="195"/>
      <c r="E13" s="196"/>
      <c r="F13" s="195"/>
      <c r="G13" s="196"/>
      <c r="H13" s="195"/>
      <c r="I13" s="196"/>
      <c r="J13" s="195"/>
      <c r="K13" s="196"/>
      <c r="L13" s="195"/>
      <c r="M13" s="196"/>
    </row>
    <row r="14" spans="2:13">
      <c r="B14" s="185">
        <v>8</v>
      </c>
      <c r="C14" s="186" t="s">
        <v>71</v>
      </c>
      <c r="D14" s="187">
        <v>3419.4189721400007</v>
      </c>
      <c r="E14" s="187">
        <v>634.44730775699998</v>
      </c>
      <c r="F14" s="187">
        <v>3544.4966910000003</v>
      </c>
      <c r="G14" s="187">
        <v>702.8808795499998</v>
      </c>
      <c r="H14" s="187">
        <v>2593.4451489860003</v>
      </c>
      <c r="I14" s="187">
        <v>488.32443514299996</v>
      </c>
      <c r="J14" s="187">
        <v>2862.7091286000004</v>
      </c>
      <c r="K14" s="187">
        <v>568.37295671000004</v>
      </c>
      <c r="L14" s="187">
        <v>2669.3743362599994</v>
      </c>
      <c r="M14" s="187">
        <v>680.86890415949938</v>
      </c>
    </row>
    <row r="15" spans="2:13">
      <c r="B15" s="185">
        <v>9</v>
      </c>
      <c r="C15" s="186" t="s">
        <v>72</v>
      </c>
      <c r="D15" s="187">
        <v>28058.377229930004</v>
      </c>
      <c r="E15" s="187">
        <v>20203.311999015001</v>
      </c>
      <c r="F15" s="187">
        <v>28225.202935000001</v>
      </c>
      <c r="G15" s="187">
        <v>20393.9474792</v>
      </c>
      <c r="H15" s="187">
        <v>25161.301232608996</v>
      </c>
      <c r="I15" s="187">
        <v>17636.970027427342</v>
      </c>
      <c r="J15" s="187">
        <v>24793.356699359989</v>
      </c>
      <c r="K15" s="187">
        <v>17306.252031132164</v>
      </c>
      <c r="L15" s="187">
        <v>23978.315340360004</v>
      </c>
      <c r="M15" s="187">
        <v>16663.092266230506</v>
      </c>
    </row>
    <row r="16" spans="2:13">
      <c r="B16" s="197">
        <v>10</v>
      </c>
      <c r="C16" s="198" t="s">
        <v>73</v>
      </c>
      <c r="D16" s="187">
        <v>22799.88144641</v>
      </c>
      <c r="E16" s="187">
        <v>16946.231866705002</v>
      </c>
      <c r="F16" s="187">
        <v>23419.150584000003</v>
      </c>
      <c r="G16" s="187">
        <v>17383.36434185</v>
      </c>
      <c r="H16" s="187">
        <v>19796.48380107899</v>
      </c>
      <c r="I16" s="187">
        <v>14303.342108774339</v>
      </c>
      <c r="J16" s="187">
        <v>18697.664385335538</v>
      </c>
      <c r="K16" s="187">
        <v>13616.609829814051</v>
      </c>
      <c r="L16" s="187">
        <v>18008.727279800005</v>
      </c>
      <c r="M16" s="187">
        <v>12934.311276958504</v>
      </c>
    </row>
    <row r="17" spans="2:13">
      <c r="B17" s="185">
        <v>11</v>
      </c>
      <c r="C17" s="189" t="s">
        <v>74</v>
      </c>
      <c r="D17" s="187">
        <v>287.44639000000001</v>
      </c>
      <c r="E17" s="187">
        <v>240.76925635000001</v>
      </c>
      <c r="F17" s="187">
        <v>256.59295100000003</v>
      </c>
      <c r="G17" s="187">
        <v>218.10400834999999</v>
      </c>
      <c r="H17" s="187">
        <v>366.15293099999997</v>
      </c>
      <c r="I17" s="187">
        <v>302.72554574999998</v>
      </c>
      <c r="J17" s="187">
        <v>0</v>
      </c>
      <c r="K17" s="187">
        <v>0</v>
      </c>
      <c r="L17" s="187">
        <v>0</v>
      </c>
      <c r="M17" s="187">
        <v>0</v>
      </c>
    </row>
    <row r="18" spans="2:13">
      <c r="B18" s="185">
        <v>12</v>
      </c>
      <c r="C18" s="189" t="s">
        <v>75</v>
      </c>
      <c r="D18" s="187">
        <v>4971.0493935200011</v>
      </c>
      <c r="E18" s="187">
        <v>3016.31087596</v>
      </c>
      <c r="F18" s="187">
        <v>4549.4594000000006</v>
      </c>
      <c r="G18" s="187">
        <v>2792.4791290000003</v>
      </c>
      <c r="H18" s="187">
        <v>4998.6645005300061</v>
      </c>
      <c r="I18" s="187">
        <v>3030.9023729030041</v>
      </c>
      <c r="J18" s="187">
        <v>6095.6923140244489</v>
      </c>
      <c r="K18" s="187">
        <v>3689.6422013181127</v>
      </c>
      <c r="L18" s="187">
        <v>5969.5880605600005</v>
      </c>
      <c r="M18" s="187">
        <v>3728.7809892720002</v>
      </c>
    </row>
    <row r="19" spans="2:13">
      <c r="B19" s="185">
        <v>13</v>
      </c>
      <c r="C19" s="186" t="s">
        <v>76</v>
      </c>
      <c r="D19" s="188"/>
      <c r="E19" s="187">
        <v>156.19887</v>
      </c>
      <c r="F19" s="188"/>
      <c r="G19" s="187">
        <v>225.38105400000001</v>
      </c>
      <c r="H19" s="188"/>
      <c r="I19" s="187">
        <v>149.27673830000001</v>
      </c>
      <c r="J19" s="188"/>
      <c r="K19" s="187">
        <v>155.83662014000379</v>
      </c>
      <c r="L19" s="188"/>
      <c r="M19" s="187">
        <v>121.88635708</v>
      </c>
    </row>
    <row r="20" spans="2:13">
      <c r="B20" s="185">
        <v>14</v>
      </c>
      <c r="C20" s="189" t="s">
        <v>77</v>
      </c>
      <c r="D20" s="187">
        <v>18.624607999999998</v>
      </c>
      <c r="E20" s="187">
        <v>18.624607999999998</v>
      </c>
      <c r="F20" s="187">
        <v>18.093024</v>
      </c>
      <c r="G20" s="187">
        <v>18.093024</v>
      </c>
      <c r="H20" s="187">
        <v>4.3430427900000002</v>
      </c>
      <c r="I20" s="187">
        <v>4.3430427900000002</v>
      </c>
      <c r="J20" s="187">
        <v>7.4907579999999996</v>
      </c>
      <c r="K20" s="187">
        <v>7.4907579999999996</v>
      </c>
      <c r="L20" s="187">
        <v>0.5545228499999999</v>
      </c>
      <c r="M20" s="187">
        <v>0.5545228499999999</v>
      </c>
    </row>
    <row r="21" spans="2:13">
      <c r="B21" s="190">
        <v>15</v>
      </c>
      <c r="C21" s="191" t="s">
        <v>78</v>
      </c>
      <c r="D21" s="192"/>
      <c r="E21" s="193">
        <v>20993.958176772001</v>
      </c>
      <c r="F21" s="192"/>
      <c r="G21" s="193">
        <v>21322.209412750002</v>
      </c>
      <c r="H21" s="192"/>
      <c r="I21" s="193">
        <v>18274.571200870341</v>
      </c>
      <c r="J21" s="192"/>
      <c r="K21" s="193">
        <v>18030.461607982168</v>
      </c>
      <c r="L21" s="192"/>
      <c r="M21" s="193">
        <v>17465.847527470003</v>
      </c>
    </row>
    <row r="22" spans="2:13">
      <c r="B22" s="199">
        <v>16</v>
      </c>
      <c r="C22" s="200" t="s">
        <v>79</v>
      </c>
      <c r="D22" s="201"/>
      <c r="E22" s="202">
        <v>1.2309028614142621</v>
      </c>
      <c r="F22" s="201"/>
      <c r="G22" s="202">
        <v>1.2349784067179614</v>
      </c>
      <c r="H22" s="201"/>
      <c r="I22" s="202">
        <v>1.2735226520883074</v>
      </c>
      <c r="J22" s="201"/>
      <c r="K22" s="202">
        <v>1.2865426115069512</v>
      </c>
      <c r="L22" s="201"/>
      <c r="M22" s="202">
        <v>1.3316584056799865</v>
      </c>
    </row>
    <row r="23" spans="2:13">
      <c r="B23" s="177"/>
      <c r="C23" s="177"/>
      <c r="D23" s="177"/>
      <c r="E23" s="177"/>
    </row>
    <row r="24" spans="2:13">
      <c r="B24" s="177"/>
      <c r="C24" s="177"/>
      <c r="D24" s="177"/>
      <c r="E24" s="177"/>
    </row>
    <row r="25" spans="2:13">
      <c r="B25" s="178" t="s">
        <v>174</v>
      </c>
      <c r="C25" s="177"/>
      <c r="D25" s="177"/>
      <c r="E25" s="177"/>
    </row>
  </sheetData>
  <mergeCells count="5">
    <mergeCell ref="J3:K3"/>
    <mergeCell ref="L3:M3"/>
    <mergeCell ref="D3:E3"/>
    <mergeCell ref="F3:G3"/>
    <mergeCell ref="H3:I3"/>
  </mergeCells>
  <hyperlinks>
    <hyperlink ref="C1" location="Innholdsfortegnelse!A1" display="Innholdsfortegnelse" xr:uid="{CF737E90-781E-4FDB-A3CA-C73BDAF71E8E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E14"/>
  <sheetViews>
    <sheetView showGridLines="0" zoomScaleNormal="100" workbookViewId="0">
      <selection activeCell="D19" sqref="D19"/>
    </sheetView>
  </sheetViews>
  <sheetFormatPr baseColWidth="10" defaultColWidth="11.42578125" defaultRowHeight="15"/>
  <cols>
    <col min="1" max="1" width="3" style="2" customWidth="1"/>
    <col min="2" max="2" width="44.5703125" style="2" bestFit="1" customWidth="1"/>
    <col min="3" max="3" width="13.5703125" style="2" customWidth="1"/>
    <col min="4" max="5" width="13.5703125" customWidth="1"/>
    <col min="6" max="16384" width="11.42578125" style="2"/>
  </cols>
  <sheetData>
    <row r="1" spans="2:5" ht="19.5" customHeight="1">
      <c r="B1" s="254" t="s">
        <v>28</v>
      </c>
    </row>
    <row r="3" spans="2:5">
      <c r="B3" s="205" t="s">
        <v>106</v>
      </c>
      <c r="C3" s="206"/>
    </row>
    <row r="4" spans="2:5">
      <c r="B4" s="206"/>
      <c r="C4" s="216">
        <v>44196</v>
      </c>
      <c r="D4" s="216">
        <v>43830</v>
      </c>
      <c r="E4" s="216">
        <v>43465</v>
      </c>
    </row>
    <row r="5" spans="2:5">
      <c r="B5" s="207" t="s">
        <v>100</v>
      </c>
      <c r="C5" s="208">
        <v>9741.8860069999992</v>
      </c>
      <c r="D5" s="208">
        <v>7996.34</v>
      </c>
      <c r="E5" s="208">
        <v>7210.4999999999991</v>
      </c>
    </row>
    <row r="6" spans="2:5">
      <c r="B6" s="206" t="s">
        <v>101</v>
      </c>
      <c r="C6" s="209">
        <v>0</v>
      </c>
      <c r="D6" s="209">
        <v>0</v>
      </c>
      <c r="E6" s="209">
        <v>0</v>
      </c>
    </row>
    <row r="7" spans="2:5">
      <c r="B7" s="206" t="s">
        <v>102</v>
      </c>
      <c r="C7" s="210">
        <v>0</v>
      </c>
      <c r="D7" s="210">
        <v>0</v>
      </c>
      <c r="E7" s="210">
        <v>0</v>
      </c>
    </row>
    <row r="8" spans="2:5">
      <c r="B8" s="206" t="s">
        <v>103</v>
      </c>
      <c r="C8" s="210">
        <v>0</v>
      </c>
      <c r="D8" s="210">
        <v>0</v>
      </c>
      <c r="E8" s="210">
        <v>0</v>
      </c>
    </row>
    <row r="9" spans="2:5">
      <c r="B9" s="206" t="s">
        <v>104</v>
      </c>
      <c r="C9" s="210">
        <v>0</v>
      </c>
      <c r="D9" s="210">
        <v>0</v>
      </c>
      <c r="E9" s="210">
        <v>0</v>
      </c>
    </row>
    <row r="10" spans="2:5">
      <c r="B10" s="211" t="s">
        <v>105</v>
      </c>
      <c r="C10" s="212">
        <f>SUM(C5:C9)</f>
        <v>9741.8860069999992</v>
      </c>
      <c r="D10" s="212">
        <f>SUM(D5:D9)</f>
        <v>7996.34</v>
      </c>
      <c r="E10" s="212">
        <f>SUM(E5:E9)</f>
        <v>7210.4999999999991</v>
      </c>
    </row>
    <row r="11" spans="2:5">
      <c r="B11" s="213" t="s">
        <v>97</v>
      </c>
      <c r="C11" s="214">
        <f>9303000/1000</f>
        <v>9303</v>
      </c>
      <c r="D11" s="214">
        <f>7652000/1000</f>
        <v>7652</v>
      </c>
      <c r="E11" s="214">
        <f>6900000/1000</f>
        <v>6900</v>
      </c>
    </row>
    <row r="12" spans="2:5">
      <c r="B12" s="206"/>
      <c r="C12" s="206"/>
    </row>
    <row r="13" spans="2:5">
      <c r="B13" s="206"/>
      <c r="C13" s="206"/>
    </row>
    <row r="14" spans="2:5">
      <c r="B14" s="215" t="s">
        <v>174</v>
      </c>
      <c r="C14" s="206"/>
    </row>
  </sheetData>
  <hyperlinks>
    <hyperlink ref="B1" location="Innholdsfortegnelse!A1" display="Innholdsfortegnelse" xr:uid="{A9309507-AE66-4A33-9E8D-3A30C4DC8AA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F3BAE-5AE3-45E1-84D2-B0F1AAFE8A2F}">
  <dimension ref="A1:K37"/>
  <sheetViews>
    <sheetView showGridLines="0" zoomScaleNormal="100" workbookViewId="0">
      <selection activeCell="K39" sqref="K39"/>
    </sheetView>
  </sheetViews>
  <sheetFormatPr baseColWidth="10" defaultColWidth="11.42578125" defaultRowHeight="15"/>
  <cols>
    <col min="1" max="1" width="3" style="19" customWidth="1"/>
    <col min="2" max="2" width="42.28515625" style="19" bestFit="1" customWidth="1"/>
    <col min="3" max="7" width="14.5703125" style="19" customWidth="1"/>
    <col min="8" max="16384" width="11.42578125" style="19"/>
  </cols>
  <sheetData>
    <row r="1" spans="1:11" ht="6" customHeight="1"/>
    <row r="2" spans="1:11">
      <c r="A2" s="257" t="s">
        <v>28</v>
      </c>
      <c r="B2" s="257"/>
      <c r="C2" s="257"/>
      <c r="D2" s="257"/>
      <c r="E2" s="257"/>
    </row>
    <row r="4" spans="1:11">
      <c r="B4" s="31" t="s">
        <v>3</v>
      </c>
      <c r="C4" s="31"/>
      <c r="D4" s="31"/>
      <c r="E4" s="31"/>
      <c r="F4" s="31"/>
      <c r="G4" s="31"/>
    </row>
    <row r="5" spans="1:11">
      <c r="B5" s="30"/>
      <c r="C5" s="30"/>
      <c r="D5" s="30"/>
      <c r="E5" s="30"/>
      <c r="F5" s="30"/>
      <c r="G5" s="30"/>
    </row>
    <row r="6" spans="1:11">
      <c r="B6" s="30"/>
      <c r="C6" s="116">
        <v>44196</v>
      </c>
      <c r="D6" s="116">
        <v>44104</v>
      </c>
      <c r="E6" s="116">
        <v>44012</v>
      </c>
      <c r="F6" s="116">
        <v>43921</v>
      </c>
      <c r="G6" s="116">
        <v>43830</v>
      </c>
      <c r="H6" s="116">
        <v>43738</v>
      </c>
      <c r="I6" s="116">
        <v>43646</v>
      </c>
      <c r="J6" s="116">
        <v>43555</v>
      </c>
      <c r="K6" s="116">
        <v>43465</v>
      </c>
    </row>
    <row r="7" spans="1:11">
      <c r="B7" s="26" t="s">
        <v>4</v>
      </c>
      <c r="C7" s="26"/>
      <c r="D7" s="26"/>
      <c r="E7" s="26"/>
      <c r="F7" s="26"/>
      <c r="G7" s="26"/>
      <c r="H7" s="26"/>
      <c r="I7" s="26"/>
      <c r="J7" s="26"/>
      <c r="K7" s="26"/>
    </row>
    <row r="8" spans="1:11">
      <c r="B8" s="24" t="s">
        <v>5</v>
      </c>
      <c r="C8" s="25">
        <v>2513.5</v>
      </c>
      <c r="D8" s="25">
        <v>2402.6999999999998</v>
      </c>
      <c r="E8" s="25">
        <v>2407.1</v>
      </c>
      <c r="F8" s="25">
        <v>2403.6999999999998</v>
      </c>
      <c r="G8" s="25">
        <v>2413.8000000000002</v>
      </c>
      <c r="H8" s="25">
        <v>2251.9</v>
      </c>
      <c r="I8" s="25">
        <v>2254.3000000000002</v>
      </c>
      <c r="J8" s="25">
        <v>2251.1</v>
      </c>
      <c r="K8" s="25">
        <v>2260.8000000000002</v>
      </c>
    </row>
    <row r="9" spans="1:11">
      <c r="B9" s="24" t="s">
        <v>6</v>
      </c>
      <c r="C9" s="25">
        <v>2623.7</v>
      </c>
      <c r="D9" s="25">
        <v>2512.9</v>
      </c>
      <c r="E9" s="25">
        <v>2517.4</v>
      </c>
      <c r="F9" s="25">
        <v>2514.1999999999998</v>
      </c>
      <c r="G9" s="25">
        <v>2524.3000000000002</v>
      </c>
      <c r="H9" s="25">
        <v>2362.3000000000002</v>
      </c>
      <c r="I9" s="25">
        <v>2364.6999999999998</v>
      </c>
      <c r="J9" s="25">
        <v>2459.8000000000002</v>
      </c>
      <c r="K9" s="25">
        <v>2470.8000000000002</v>
      </c>
    </row>
    <row r="10" spans="1:11">
      <c r="B10" s="24" t="s">
        <v>7</v>
      </c>
      <c r="C10" s="25">
        <v>2935.7</v>
      </c>
      <c r="D10" s="25">
        <v>2824.9</v>
      </c>
      <c r="E10" s="25">
        <v>2831.8</v>
      </c>
      <c r="F10" s="25">
        <v>2826.2</v>
      </c>
      <c r="G10" s="25">
        <v>2836.3</v>
      </c>
      <c r="H10" s="25">
        <v>2674.3</v>
      </c>
      <c r="I10" s="25">
        <v>2676.7</v>
      </c>
      <c r="J10" s="25">
        <v>2768.2</v>
      </c>
      <c r="K10" s="25">
        <v>2786.36</v>
      </c>
    </row>
    <row r="11" spans="1:11">
      <c r="B11" s="26" t="s">
        <v>8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1:11">
      <c r="B12" s="24" t="s">
        <v>8</v>
      </c>
      <c r="C12" s="29">
        <v>14883.9</v>
      </c>
      <c r="D12" s="29">
        <v>14458.2</v>
      </c>
      <c r="E12" s="29">
        <v>14034.1</v>
      </c>
      <c r="F12" s="29">
        <v>13703.3</v>
      </c>
      <c r="G12" s="29">
        <v>13379.6</v>
      </c>
      <c r="H12" s="29">
        <v>13582.5</v>
      </c>
      <c r="I12" s="29">
        <v>13571.1</v>
      </c>
      <c r="J12" s="29">
        <v>13356.7</v>
      </c>
      <c r="K12" s="29">
        <v>13513.5</v>
      </c>
    </row>
    <row r="13" spans="1:11">
      <c r="B13" s="26" t="s">
        <v>9</v>
      </c>
      <c r="C13" s="26"/>
      <c r="D13" s="26"/>
      <c r="E13" s="26"/>
      <c r="F13" s="26"/>
      <c r="G13" s="26"/>
      <c r="H13" s="26"/>
      <c r="I13" s="26"/>
      <c r="J13" s="26"/>
      <c r="K13" s="26"/>
    </row>
    <row r="14" spans="1:11">
      <c r="B14" s="24" t="s">
        <v>5</v>
      </c>
      <c r="C14" s="28">
        <v>0.16887374948770148</v>
      </c>
      <c r="D14" s="28">
        <v>0.16618251234593515</v>
      </c>
      <c r="E14" s="28">
        <v>0.17151794557541986</v>
      </c>
      <c r="F14" s="28">
        <v>0.17541030262783416</v>
      </c>
      <c r="G14" s="28">
        <v>0.18040898083649737</v>
      </c>
      <c r="H14" s="28">
        <v>0.1658</v>
      </c>
      <c r="I14" s="28">
        <v>0.1661</v>
      </c>
      <c r="J14" s="28">
        <v>0.16880000000000001</v>
      </c>
      <c r="K14" s="28">
        <v>0.1673</v>
      </c>
    </row>
    <row r="15" spans="1:11">
      <c r="B15" s="24" t="s">
        <v>10</v>
      </c>
      <c r="C15" s="28">
        <v>0.17627772290864624</v>
      </c>
      <c r="D15" s="28">
        <v>0.17380448465230802</v>
      </c>
      <c r="E15" s="28">
        <v>0.17937737368267292</v>
      </c>
      <c r="F15" s="28">
        <v>0.18347405369509534</v>
      </c>
      <c r="G15" s="28">
        <v>0.18866782265538581</v>
      </c>
      <c r="H15" s="28">
        <v>0.1739</v>
      </c>
      <c r="I15" s="28">
        <v>0.17419999999999999</v>
      </c>
      <c r="J15" s="28">
        <v>0.1842</v>
      </c>
      <c r="K15" s="28">
        <v>0.18279999999999999</v>
      </c>
    </row>
    <row r="16" spans="1:11">
      <c r="B16" s="24" t="s">
        <v>9</v>
      </c>
      <c r="C16" s="28">
        <v>0.19723997070660243</v>
      </c>
      <c r="D16" s="28">
        <v>0.19538393437634008</v>
      </c>
      <c r="E16" s="28">
        <v>0.20177995026399984</v>
      </c>
      <c r="F16" s="28">
        <v>0.20624229200265629</v>
      </c>
      <c r="G16" s="28">
        <v>0.2119869054381297</v>
      </c>
      <c r="H16" s="28">
        <v>0.19689999999999999</v>
      </c>
      <c r="I16" s="28">
        <v>0.19719999999999999</v>
      </c>
      <c r="J16" s="28">
        <v>0.20730000000000001</v>
      </c>
      <c r="K16" s="28">
        <v>0.20619999999999999</v>
      </c>
    </row>
    <row r="17" spans="2:11">
      <c r="B17" s="26" t="s">
        <v>11</v>
      </c>
      <c r="C17" s="26"/>
      <c r="D17" s="26"/>
      <c r="E17" s="26"/>
      <c r="F17" s="26"/>
      <c r="G17" s="26"/>
      <c r="H17" s="26"/>
      <c r="I17" s="26"/>
      <c r="J17" s="26"/>
      <c r="K17" s="26"/>
    </row>
    <row r="18" spans="2:11">
      <c r="B18" s="24" t="s">
        <v>12</v>
      </c>
      <c r="C18" s="28">
        <v>2.5000000000000001E-2</v>
      </c>
      <c r="D18" s="28">
        <v>2.5000000000000001E-2</v>
      </c>
      <c r="E18" s="28">
        <v>2.5000000000000001E-2</v>
      </c>
      <c r="F18" s="28">
        <v>2.5000000000000001E-2</v>
      </c>
      <c r="G18" s="28">
        <v>2.5000000000000001E-2</v>
      </c>
      <c r="H18" s="28">
        <v>2.5000000000000001E-2</v>
      </c>
      <c r="I18" s="28">
        <v>2.5000000000000001E-2</v>
      </c>
      <c r="J18" s="28">
        <v>2.5000000000000001E-2</v>
      </c>
      <c r="K18" s="28">
        <v>2.5000000000000001E-2</v>
      </c>
    </row>
    <row r="19" spans="2:11">
      <c r="B19" s="24" t="s">
        <v>13</v>
      </c>
      <c r="C19" s="28">
        <v>0.01</v>
      </c>
      <c r="D19" s="28">
        <v>0.01</v>
      </c>
      <c r="E19" s="28">
        <v>0.01</v>
      </c>
      <c r="F19" s="28">
        <v>0.01</v>
      </c>
      <c r="G19" s="28">
        <v>2.5000000000000001E-2</v>
      </c>
      <c r="H19" s="28">
        <v>2.5000000000000001E-2</v>
      </c>
      <c r="I19" s="28">
        <v>2.5000000000000001E-2</v>
      </c>
      <c r="J19" s="28">
        <v>2.5000000000000001E-2</v>
      </c>
      <c r="K19" s="28">
        <v>2.5000000000000001E-2</v>
      </c>
    </row>
    <row r="20" spans="2:11">
      <c r="B20" s="24" t="s">
        <v>14</v>
      </c>
      <c r="C20" s="28">
        <v>0.03</v>
      </c>
      <c r="D20" s="28">
        <v>0.03</v>
      </c>
      <c r="E20" s="28">
        <v>0.03</v>
      </c>
      <c r="F20" s="28">
        <v>0.03</v>
      </c>
      <c r="G20" s="28">
        <v>0.03</v>
      </c>
      <c r="H20" s="28">
        <v>0.03</v>
      </c>
      <c r="I20" s="28">
        <v>0.03</v>
      </c>
      <c r="J20" s="28">
        <v>0.03</v>
      </c>
      <c r="K20" s="28">
        <v>0.03</v>
      </c>
    </row>
    <row r="21" spans="2:11">
      <c r="B21" s="24" t="s">
        <v>214</v>
      </c>
      <c r="C21" s="28">
        <v>2.5000000000000001E-2</v>
      </c>
      <c r="D21" s="28">
        <v>2.5000000000000001E-2</v>
      </c>
      <c r="E21" s="28">
        <v>2.5000000000000001E-2</v>
      </c>
      <c r="F21" s="28">
        <v>2.5000000000000001E-2</v>
      </c>
      <c r="G21" s="28">
        <v>2.5000000000000001E-2</v>
      </c>
      <c r="H21" s="28">
        <v>2.5000000000000001E-2</v>
      </c>
      <c r="I21" s="28">
        <v>2.5000000000000001E-2</v>
      </c>
      <c r="J21" s="28">
        <v>2.5000000000000001E-2</v>
      </c>
      <c r="K21" s="28">
        <v>2.5000000000000001E-2</v>
      </c>
    </row>
    <row r="22" spans="2:11">
      <c r="B22" s="24" t="s">
        <v>15</v>
      </c>
      <c r="C22" s="28">
        <v>0.09</v>
      </c>
      <c r="D22" s="28">
        <v>0.09</v>
      </c>
      <c r="E22" s="28">
        <v>0.09</v>
      </c>
      <c r="F22" s="28">
        <v>0.09</v>
      </c>
      <c r="G22" s="28">
        <v>0.10500000000000001</v>
      </c>
      <c r="H22" s="28">
        <v>0.10500000000000001</v>
      </c>
      <c r="I22" s="28">
        <v>0.10500000000000001</v>
      </c>
      <c r="J22" s="28">
        <v>0.10500000000000001</v>
      </c>
      <c r="K22" s="28">
        <v>0.10500000000000001</v>
      </c>
    </row>
    <row r="23" spans="2:11">
      <c r="B23" s="24" t="s">
        <v>16</v>
      </c>
      <c r="C23" s="27">
        <v>3.3873749487701485E-2</v>
      </c>
      <c r="D23" s="27">
        <v>3.1182512345935151E-2</v>
      </c>
      <c r="E23" s="27">
        <v>3.6517945575419868E-2</v>
      </c>
      <c r="F23" s="27">
        <v>4.041030262783419E-2</v>
      </c>
      <c r="G23" s="27">
        <v>3.0408980836497363E-2</v>
      </c>
      <c r="H23" s="27">
        <v>1.5794220504325409E-2</v>
      </c>
      <c r="I23" s="27">
        <v>1.6110337408168827E-2</v>
      </c>
      <c r="J23" s="27">
        <v>1.8537138664490447E-2</v>
      </c>
      <c r="K23" s="27">
        <v>1.7299367299367291E-2</v>
      </c>
    </row>
    <row r="24" spans="2:11">
      <c r="B24" s="26" t="s">
        <v>17</v>
      </c>
      <c r="C24" s="26"/>
      <c r="D24" s="26"/>
      <c r="E24" s="26"/>
      <c r="F24" s="26"/>
      <c r="G24" s="26"/>
      <c r="H24" s="26"/>
      <c r="I24" s="26"/>
      <c r="J24" s="26"/>
      <c r="K24" s="26"/>
    </row>
    <row r="25" spans="2:11">
      <c r="B25" s="24" t="s">
        <v>18</v>
      </c>
      <c r="C25" s="25">
        <v>30880.9</v>
      </c>
      <c r="D25" s="25">
        <v>30909.223000000002</v>
      </c>
      <c r="E25" s="25">
        <v>29174.400000000001</v>
      </c>
      <c r="F25" s="25">
        <v>28446.9</v>
      </c>
      <c r="G25" s="25">
        <v>27601.7</v>
      </c>
      <c r="H25" s="25">
        <v>27568.1</v>
      </c>
      <c r="I25" s="25">
        <v>27761.599999999999</v>
      </c>
      <c r="J25" s="25">
        <v>26890.799999999999</v>
      </c>
      <c r="K25" s="25">
        <v>26786.3</v>
      </c>
    </row>
    <row r="26" spans="2:11">
      <c r="B26" s="24" t="s">
        <v>17</v>
      </c>
      <c r="C26" s="27">
        <v>8.4961902017104407E-2</v>
      </c>
      <c r="D26" s="27">
        <v>8.1299358447153455E-2</v>
      </c>
      <c r="E26" s="27">
        <v>8.6287978501700113E-2</v>
      </c>
      <c r="F26" s="27">
        <v>8.8382213879192456E-2</v>
      </c>
      <c r="G26" s="27">
        <v>9.1454511859776752E-2</v>
      </c>
      <c r="H26" s="27">
        <v>8.568961952401509E-2</v>
      </c>
      <c r="I26" s="27">
        <v>8.5178808137859482E-2</v>
      </c>
      <c r="J26" s="27">
        <v>9.1473663855296247E-2</v>
      </c>
      <c r="K26" s="27">
        <v>9.224118299279857E-2</v>
      </c>
    </row>
    <row r="27" spans="2:11">
      <c r="B27" s="26" t="s">
        <v>19</v>
      </c>
      <c r="C27" s="26"/>
      <c r="D27" s="26"/>
      <c r="E27" s="26"/>
      <c r="F27" s="26"/>
      <c r="G27" s="26"/>
      <c r="H27" s="26"/>
      <c r="I27" s="26"/>
      <c r="J27" s="26"/>
      <c r="K27" s="26"/>
    </row>
    <row r="28" spans="2:11">
      <c r="B28" s="24" t="s">
        <v>20</v>
      </c>
      <c r="C28" s="25">
        <v>2783.8159999999998</v>
      </c>
      <c r="D28" s="25">
        <v>2680.860764</v>
      </c>
      <c r="E28" s="25">
        <v>2084.4835170000001</v>
      </c>
      <c r="F28" s="25">
        <v>1814.659883</v>
      </c>
      <c r="G28" s="25">
        <v>2041.681853</v>
      </c>
      <c r="H28" s="25">
        <v>2024.9419501799998</v>
      </c>
      <c r="I28" s="25">
        <v>2245.1668983999998</v>
      </c>
      <c r="J28" s="25">
        <v>2085.5976507999999</v>
      </c>
      <c r="K28" s="25">
        <v>2041.1697653100002</v>
      </c>
    </row>
    <row r="29" spans="2:11">
      <c r="B29" s="24" t="s">
        <v>21</v>
      </c>
      <c r="C29" s="25">
        <v>1272.7679999999998</v>
      </c>
      <c r="D29" s="25">
        <v>1474.7652740000001</v>
      </c>
      <c r="E29" s="25">
        <v>1244.105018</v>
      </c>
      <c r="F29" s="25">
        <v>843.10082599999998</v>
      </c>
      <c r="G29" s="25">
        <v>983.850188</v>
      </c>
      <c r="H29" s="25">
        <v>1215.3260378</v>
      </c>
      <c r="I29" s="25">
        <v>1005.6104795800002</v>
      </c>
      <c r="J29" s="25">
        <v>1210.4297439299999</v>
      </c>
      <c r="K29" s="25">
        <v>1076.1450168999995</v>
      </c>
    </row>
    <row r="30" spans="2:11">
      <c r="B30" s="24" t="s">
        <v>22</v>
      </c>
      <c r="C30" s="23">
        <v>2.1872140091517074</v>
      </c>
      <c r="D30" s="23">
        <v>1.8178220027711338</v>
      </c>
      <c r="E30" s="23">
        <v>1.6754883927330966</v>
      </c>
      <c r="F30" s="23">
        <v>2.152364019863978</v>
      </c>
      <c r="G30" s="23">
        <v>2.0751958762648526</v>
      </c>
      <c r="H30" s="23">
        <v>1.6661717820557664</v>
      </c>
      <c r="I30" s="23">
        <v>2.2326407132687285</v>
      </c>
      <c r="J30" s="23">
        <v>1.7230224730173285</v>
      </c>
      <c r="K30" s="23">
        <v>1.8967422914709973</v>
      </c>
    </row>
    <row r="31" spans="2:11">
      <c r="B31" s="26" t="s">
        <v>23</v>
      </c>
      <c r="C31" s="26"/>
      <c r="D31" s="26"/>
      <c r="E31" s="26"/>
      <c r="F31" s="26"/>
      <c r="G31" s="26"/>
      <c r="H31" s="26"/>
      <c r="I31" s="26"/>
      <c r="J31" s="26"/>
      <c r="K31" s="26"/>
    </row>
    <row r="32" spans="2:11">
      <c r="B32" s="24" t="s">
        <v>24</v>
      </c>
      <c r="C32" s="25">
        <v>25841.504712999998</v>
      </c>
      <c r="D32" s="25"/>
      <c r="E32" s="25">
        <v>23740.357184</v>
      </c>
      <c r="F32" s="25"/>
      <c r="G32" s="25">
        <v>23273.080382</v>
      </c>
      <c r="H32" s="25"/>
      <c r="I32" s="25">
        <v>23196.957163809198</v>
      </c>
      <c r="J32" s="25"/>
      <c r="K32" s="25">
        <v>23258.54267228044</v>
      </c>
    </row>
    <row r="33" spans="2:11">
      <c r="B33" s="24" t="s">
        <v>25</v>
      </c>
      <c r="C33" s="25">
        <v>21044.226727000001</v>
      </c>
      <c r="D33" s="25"/>
      <c r="E33" s="25">
        <v>19619.419355999999</v>
      </c>
      <c r="F33" s="25"/>
      <c r="G33" s="25">
        <v>18274.571606000001</v>
      </c>
      <c r="H33" s="25"/>
      <c r="I33" s="25">
        <v>18030.461607982168</v>
      </c>
      <c r="J33" s="25"/>
      <c r="K33" s="25">
        <v>17465.847527470003</v>
      </c>
    </row>
    <row r="34" spans="2:11">
      <c r="B34" s="24" t="s">
        <v>26</v>
      </c>
      <c r="C34" s="23">
        <v>1.2279617135964911</v>
      </c>
      <c r="D34" s="23"/>
      <c r="E34" s="23">
        <v>1.2100438220532628</v>
      </c>
      <c r="F34" s="23"/>
      <c r="G34" s="23">
        <v>1.273522623882404</v>
      </c>
      <c r="H34" s="23"/>
      <c r="I34" s="23">
        <v>1.2865426115069512</v>
      </c>
      <c r="J34" s="23"/>
      <c r="K34" s="23">
        <v>1.3316584056799865</v>
      </c>
    </row>
    <row r="36" spans="2:11">
      <c r="B36" s="240" t="s">
        <v>174</v>
      </c>
      <c r="C36" s="21"/>
      <c r="D36" s="20"/>
      <c r="E36" s="20"/>
      <c r="F36" s="20"/>
      <c r="G36" s="20"/>
    </row>
    <row r="37" spans="2:11">
      <c r="C37" s="22"/>
    </row>
  </sheetData>
  <mergeCells count="1">
    <mergeCell ref="A2:E2"/>
  </mergeCells>
  <hyperlinks>
    <hyperlink ref="A2:E2" location="Innholdsfortegnelse!A1" display="Innholdsfortegnelse" xr:uid="{E7A472BD-0034-428C-9BDF-2D9628C16CD2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AADF-26FB-42A6-B595-D9EB7E18FA24}">
  <dimension ref="A1:F11"/>
  <sheetViews>
    <sheetView showGridLines="0" zoomScaleNormal="100" workbookViewId="0">
      <selection activeCell="B2" sqref="B2"/>
    </sheetView>
  </sheetViews>
  <sheetFormatPr baseColWidth="10" defaultColWidth="11.42578125" defaultRowHeight="15"/>
  <cols>
    <col min="1" max="1" width="3" style="19" customWidth="1"/>
    <col min="2" max="2" width="29.7109375" style="19" customWidth="1"/>
    <col min="3" max="3" width="21.5703125" style="19" customWidth="1"/>
    <col min="4" max="4" width="30.28515625" style="19" customWidth="1"/>
    <col min="5" max="5" width="9.42578125" style="32" bestFit="1" customWidth="1"/>
    <col min="6" max="6" width="13.42578125" style="32" bestFit="1" customWidth="1"/>
    <col min="7" max="16384" width="11.42578125" style="19"/>
  </cols>
  <sheetData>
    <row r="1" spans="1:6" ht="6" customHeight="1"/>
    <row r="2" spans="1:6">
      <c r="A2" s="15"/>
      <c r="B2" s="251" t="s">
        <v>28</v>
      </c>
      <c r="C2" s="15"/>
      <c r="D2" s="15"/>
    </row>
    <row r="4" spans="1:6">
      <c r="B4" s="31" t="s">
        <v>81</v>
      </c>
      <c r="C4" s="30"/>
      <c r="D4" s="30"/>
      <c r="E4" s="241"/>
      <c r="F4" s="241"/>
    </row>
    <row r="5" spans="1:6">
      <c r="B5" s="30"/>
      <c r="C5" s="30"/>
      <c r="D5" s="30"/>
      <c r="E5" s="241"/>
      <c r="F5" s="241"/>
    </row>
    <row r="6" spans="1:6">
      <c r="B6" s="242" t="s">
        <v>82</v>
      </c>
      <c r="C6" s="242" t="s">
        <v>83</v>
      </c>
      <c r="D6" s="242" t="s">
        <v>84</v>
      </c>
      <c r="E6" s="243" t="s">
        <v>85</v>
      </c>
      <c r="F6" s="243" t="s">
        <v>86</v>
      </c>
    </row>
    <row r="7" spans="1:6">
      <c r="B7" s="244" t="s">
        <v>215</v>
      </c>
      <c r="C7" s="244" t="s">
        <v>87</v>
      </c>
      <c r="D7" s="244" t="s">
        <v>88</v>
      </c>
      <c r="E7" s="245">
        <v>1</v>
      </c>
      <c r="F7" s="245">
        <v>1</v>
      </c>
    </row>
    <row r="8" spans="1:6">
      <c r="B8" s="30" t="s">
        <v>216</v>
      </c>
      <c r="C8" s="30" t="s">
        <v>87</v>
      </c>
      <c r="D8" s="30" t="s">
        <v>217</v>
      </c>
      <c r="E8" s="246">
        <v>1</v>
      </c>
      <c r="F8" s="246">
        <v>1</v>
      </c>
    </row>
    <row r="9" spans="1:6">
      <c r="B9" s="247" t="s">
        <v>218</v>
      </c>
      <c r="C9" s="247" t="s">
        <v>87</v>
      </c>
      <c r="D9" s="247" t="s">
        <v>89</v>
      </c>
      <c r="E9" s="248"/>
      <c r="F9" s="248"/>
    </row>
    <row r="10" spans="1:6">
      <c r="B10" s="30"/>
      <c r="C10" s="30"/>
      <c r="D10" s="30"/>
      <c r="E10" s="241"/>
      <c r="F10" s="241"/>
    </row>
    <row r="11" spans="1:6">
      <c r="B11" s="249" t="s">
        <v>174</v>
      </c>
      <c r="C11" s="30"/>
      <c r="D11" s="30"/>
      <c r="E11" s="241"/>
      <c r="F11" s="241"/>
    </row>
  </sheetData>
  <hyperlinks>
    <hyperlink ref="B2" location="Innholdsfortegnelse!A1" display="Innholdsfortegnelse" xr:uid="{40863F4C-98A3-4940-8A5E-CFCCA9EE1AEA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3C45-48A6-4C2B-A255-AA377985D004}">
  <sheetPr>
    <pageSetUpPr fitToPage="1"/>
  </sheetPr>
  <dimension ref="A1:D30"/>
  <sheetViews>
    <sheetView showGridLines="0" zoomScaleNormal="100" workbookViewId="0">
      <selection activeCell="B19" sqref="B19"/>
    </sheetView>
  </sheetViews>
  <sheetFormatPr baseColWidth="10" defaultRowHeight="15"/>
  <cols>
    <col min="1" max="1" width="67.85546875" style="36" customWidth="1"/>
    <col min="2" max="2" width="30.28515625" style="36" customWidth="1"/>
    <col min="3" max="3" width="11.42578125" style="35"/>
    <col min="4" max="4" width="18.42578125" style="35" customWidth="1"/>
    <col min="5" max="16384" width="11.42578125" style="36"/>
  </cols>
  <sheetData>
    <row r="1" spans="1:4" s="15" customFormat="1">
      <c r="A1" s="251" t="s">
        <v>28</v>
      </c>
    </row>
    <row r="3" spans="1:4" ht="18">
      <c r="A3" s="33" t="s">
        <v>219</v>
      </c>
      <c r="B3" s="34"/>
    </row>
    <row r="4" spans="1:4">
      <c r="A4" s="34" t="s">
        <v>177</v>
      </c>
      <c r="B4" s="34"/>
      <c r="D4" s="37"/>
    </row>
    <row r="5" spans="1:4">
      <c r="A5" s="34"/>
      <c r="B5" s="34"/>
    </row>
    <row r="6" spans="1:4">
      <c r="A6" s="125"/>
      <c r="B6" s="126">
        <v>44196</v>
      </c>
    </row>
    <row r="7" spans="1:4">
      <c r="A7" s="130" t="s">
        <v>220</v>
      </c>
      <c r="B7" s="131" t="s">
        <v>29</v>
      </c>
    </row>
    <row r="8" spans="1:4">
      <c r="A8" s="39" t="s">
        <v>221</v>
      </c>
      <c r="B8" s="40">
        <f>2130.360796+344.408214</f>
        <v>2474.76901</v>
      </c>
    </row>
    <row r="9" spans="1:4">
      <c r="A9" s="39" t="s">
        <v>222</v>
      </c>
      <c r="B9" s="40">
        <v>68.308653000000007</v>
      </c>
    </row>
    <row r="10" spans="1:4">
      <c r="A10" s="39" t="s">
        <v>223</v>
      </c>
      <c r="B10" s="40">
        <v>0</v>
      </c>
    </row>
    <row r="11" spans="1:4">
      <c r="A11" s="39" t="s">
        <v>224</v>
      </c>
      <c r="B11" s="40">
        <v>0</v>
      </c>
    </row>
    <row r="12" spans="1:4" s="35" customFormat="1" ht="14.25">
      <c r="A12" s="41" t="s">
        <v>225</v>
      </c>
      <c r="B12" s="42">
        <f>SUM(B8:B11)</f>
        <v>2543.077663</v>
      </c>
    </row>
    <row r="13" spans="1:4" s="35" customFormat="1" ht="14.25">
      <c r="A13" s="43" t="s">
        <v>226</v>
      </c>
      <c r="B13" s="40"/>
    </row>
    <row r="14" spans="1:4" s="35" customFormat="1" ht="14.25">
      <c r="A14" s="44" t="s">
        <v>227</v>
      </c>
      <c r="B14" s="40">
        <f>-20.306813-10.148826</f>
        <v>-30.455638999999998</v>
      </c>
    </row>
    <row r="15" spans="1:4" s="35" customFormat="1" ht="14.25">
      <c r="A15" s="44" t="s">
        <v>228</v>
      </c>
      <c r="B15" s="40">
        <v>0</v>
      </c>
    </row>
    <row r="16" spans="1:4" s="35" customFormat="1" ht="14.25">
      <c r="A16" s="44" t="s">
        <v>229</v>
      </c>
      <c r="B16" s="40">
        <v>0</v>
      </c>
    </row>
    <row r="17" spans="1:2" s="35" customFormat="1" ht="14.25">
      <c r="A17" s="44" t="s">
        <v>230</v>
      </c>
      <c r="B17" s="40">
        <v>-6.7307860000000002</v>
      </c>
    </row>
    <row r="18" spans="1:2" s="35" customFormat="1" ht="14.25">
      <c r="A18" s="44" t="s">
        <v>231</v>
      </c>
      <c r="B18" s="40">
        <v>0</v>
      </c>
    </row>
    <row r="19" spans="1:2" s="35" customFormat="1" ht="14.25">
      <c r="A19" s="44" t="s">
        <v>30</v>
      </c>
      <c r="B19" s="40">
        <f>-96.976841+102.801292+1.759719+0.006197</f>
        <v>7.5903670000000112</v>
      </c>
    </row>
    <row r="20" spans="1:2" s="35" customFormat="1" ht="14.25">
      <c r="A20" s="41" t="s">
        <v>5</v>
      </c>
      <c r="B20" s="42">
        <f>SUM(B12:B19)</f>
        <v>2513.4816049999999</v>
      </c>
    </row>
    <row r="21" spans="1:2" s="35" customFormat="1" ht="14.25">
      <c r="A21" s="39" t="s">
        <v>232</v>
      </c>
      <c r="B21" s="40">
        <v>110.199731</v>
      </c>
    </row>
    <row r="22" spans="1:2" s="35" customFormat="1" ht="14.25">
      <c r="A22" s="39" t="s">
        <v>233</v>
      </c>
      <c r="B22" s="40">
        <v>0</v>
      </c>
    </row>
    <row r="23" spans="1:2" s="35" customFormat="1" ht="14.25">
      <c r="A23" s="41" t="s">
        <v>6</v>
      </c>
      <c r="B23" s="42">
        <f>SUM(B20:B22)</f>
        <v>2623.6813360000001</v>
      </c>
    </row>
    <row r="24" spans="1:2" s="35" customFormat="1" ht="14.25">
      <c r="A24" s="39" t="s">
        <v>234</v>
      </c>
      <c r="B24" s="40">
        <v>312.04399999999998</v>
      </c>
    </row>
    <row r="25" spans="1:2" s="35" customFormat="1" ht="14.25">
      <c r="A25" s="39" t="s">
        <v>235</v>
      </c>
      <c r="B25" s="40">
        <v>0</v>
      </c>
    </row>
    <row r="26" spans="1:2" s="35" customFormat="1" ht="14.25">
      <c r="A26" s="39" t="s">
        <v>233</v>
      </c>
      <c r="B26" s="40">
        <v>0</v>
      </c>
    </row>
    <row r="27" spans="1:2" s="35" customFormat="1" ht="14.25">
      <c r="A27" s="41" t="s">
        <v>119</v>
      </c>
      <c r="B27" s="42">
        <f>SUM(B24:B26)</f>
        <v>312.04399999999998</v>
      </c>
    </row>
    <row r="28" spans="1:2" s="35" customFormat="1" ht="14.25">
      <c r="A28" s="41" t="s">
        <v>7</v>
      </c>
      <c r="B28" s="42">
        <f>B23+B27</f>
        <v>2935.725336</v>
      </c>
    </row>
    <row r="30" spans="1:2">
      <c r="A30" s="178" t="s">
        <v>174</v>
      </c>
    </row>
  </sheetData>
  <hyperlinks>
    <hyperlink ref="A1" location="Innholdsfortegnelse!A1" display="Innholdsfortegnelse" xr:uid="{59FDC2BB-B57E-42F9-A9C2-8CBFEB310030}"/>
  </hyperlink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418A5-6135-4F8D-9415-211E766BFD64}">
  <dimension ref="A1:G140"/>
  <sheetViews>
    <sheetView workbookViewId="0">
      <selection activeCell="C17" sqref="C17"/>
    </sheetView>
  </sheetViews>
  <sheetFormatPr baseColWidth="10" defaultColWidth="9.140625" defaultRowHeight="14.25"/>
  <cols>
    <col min="1" max="1" width="4.7109375" style="47" customWidth="1"/>
    <col min="2" max="2" width="58.28515625" style="47" customWidth="1"/>
    <col min="3" max="3" width="27.140625" style="47" customWidth="1"/>
    <col min="4" max="5" width="22" style="47" hidden="1" customWidth="1"/>
    <col min="6" max="6" width="9.140625" style="47"/>
    <col min="7" max="7" width="18.42578125" style="47" customWidth="1"/>
    <col min="8" max="16384" width="9.140625" style="47"/>
  </cols>
  <sheetData>
    <row r="1" spans="1:7" ht="15">
      <c r="A1" s="260" t="s">
        <v>28</v>
      </c>
      <c r="B1" s="261"/>
    </row>
    <row r="3" spans="1:7" ht="18">
      <c r="A3" s="45" t="s">
        <v>236</v>
      </c>
      <c r="B3" s="46"/>
      <c r="C3" s="46"/>
    </row>
    <row r="4" spans="1:7">
      <c r="A4" s="48" t="s">
        <v>177</v>
      </c>
      <c r="B4" s="46"/>
      <c r="C4" s="46"/>
      <c r="G4" s="37"/>
    </row>
    <row r="5" spans="1:7" ht="18" hidden="1">
      <c r="A5" s="45"/>
      <c r="B5" s="46"/>
      <c r="C5" s="46"/>
    </row>
    <row r="6" spans="1:7">
      <c r="A6" s="48"/>
      <c r="B6" s="46"/>
      <c r="C6" s="46"/>
    </row>
    <row r="7" spans="1:7" s="51" customFormat="1" ht="39.75" customHeight="1">
      <c r="A7" s="258" t="s">
        <v>237</v>
      </c>
      <c r="B7" s="259"/>
      <c r="C7" s="129" t="s">
        <v>467</v>
      </c>
      <c r="D7" s="49" t="s">
        <v>238</v>
      </c>
      <c r="E7" s="50" t="s">
        <v>239</v>
      </c>
    </row>
    <row r="8" spans="1:7" s="51" customFormat="1" ht="24.75" customHeight="1">
      <c r="A8" s="52">
        <v>1</v>
      </c>
      <c r="B8" s="53" t="s">
        <v>240</v>
      </c>
      <c r="C8" s="54">
        <v>80.139363000000003</v>
      </c>
      <c r="D8" s="55" t="s">
        <v>241</v>
      </c>
      <c r="E8" s="56"/>
    </row>
    <row r="9" spans="1:7" s="51" customFormat="1">
      <c r="A9" s="52"/>
      <c r="B9" s="53" t="s">
        <v>242</v>
      </c>
      <c r="C9" s="54">
        <v>80.139363000000003</v>
      </c>
      <c r="D9" s="55" t="s">
        <v>243</v>
      </c>
      <c r="E9" s="56"/>
    </row>
    <row r="10" spans="1:7" s="51" customFormat="1">
      <c r="A10" s="52"/>
      <c r="B10" s="53" t="s">
        <v>244</v>
      </c>
      <c r="C10" s="54"/>
      <c r="D10" s="55" t="s">
        <v>243</v>
      </c>
      <c r="E10" s="56"/>
    </row>
    <row r="11" spans="1:7" s="51" customFormat="1">
      <c r="A11" s="52"/>
      <c r="B11" s="53" t="s">
        <v>245</v>
      </c>
      <c r="C11" s="54"/>
      <c r="D11" s="55" t="s">
        <v>243</v>
      </c>
      <c r="E11" s="56"/>
    </row>
    <row r="12" spans="1:7" s="51" customFormat="1">
      <c r="A12" s="52">
        <v>2</v>
      </c>
      <c r="B12" s="53" t="s">
        <v>246</v>
      </c>
      <c r="C12" s="54">
        <v>2470.528667</v>
      </c>
      <c r="D12" s="55" t="s">
        <v>247</v>
      </c>
      <c r="E12" s="56"/>
    </row>
    <row r="13" spans="1:7" s="51" customFormat="1">
      <c r="A13" s="52">
        <v>3</v>
      </c>
      <c r="B13" s="53" t="s">
        <v>248</v>
      </c>
      <c r="C13" s="54">
        <v>0</v>
      </c>
      <c r="D13" s="55" t="s">
        <v>249</v>
      </c>
      <c r="E13" s="56"/>
    </row>
    <row r="14" spans="1:7" s="51" customFormat="1">
      <c r="A14" s="52" t="s">
        <v>250</v>
      </c>
      <c r="B14" s="53" t="s">
        <v>251</v>
      </c>
      <c r="C14" s="54">
        <v>0</v>
      </c>
      <c r="D14" s="55" t="s">
        <v>252</v>
      </c>
      <c r="E14" s="56"/>
    </row>
    <row r="15" spans="1:7" s="51" customFormat="1">
      <c r="A15" s="52">
        <v>4</v>
      </c>
      <c r="B15" s="53" t="s">
        <v>253</v>
      </c>
      <c r="C15" s="54">
        <v>0</v>
      </c>
      <c r="D15" s="55" t="s">
        <v>254</v>
      </c>
      <c r="E15" s="56"/>
    </row>
    <row r="16" spans="1:7" s="51" customFormat="1" ht="24">
      <c r="A16" s="52"/>
      <c r="B16" s="53" t="s">
        <v>255</v>
      </c>
      <c r="C16" s="54">
        <v>0</v>
      </c>
      <c r="D16" s="55" t="s">
        <v>256</v>
      </c>
      <c r="E16" s="56"/>
    </row>
    <row r="17" spans="1:5" s="51" customFormat="1">
      <c r="A17" s="52">
        <v>5</v>
      </c>
      <c r="B17" s="53" t="s">
        <v>224</v>
      </c>
      <c r="C17" s="54">
        <v>0</v>
      </c>
      <c r="D17" s="55" t="s">
        <v>257</v>
      </c>
      <c r="E17" s="56"/>
    </row>
    <row r="18" spans="1:5" s="51" customFormat="1">
      <c r="A18" s="52" t="s">
        <v>258</v>
      </c>
      <c r="B18" s="53" t="s">
        <v>259</v>
      </c>
      <c r="C18" s="54">
        <v>0</v>
      </c>
      <c r="D18" s="55" t="s">
        <v>260</v>
      </c>
      <c r="E18" s="56"/>
    </row>
    <row r="19" spans="1:5" s="51" customFormat="1">
      <c r="A19" s="57">
        <v>6</v>
      </c>
      <c r="B19" s="58" t="s">
        <v>261</v>
      </c>
      <c r="C19" s="59">
        <f>C8+C12+C13+C18</f>
        <v>2550.6680299999998</v>
      </c>
      <c r="D19" s="60"/>
      <c r="E19" s="61"/>
    </row>
    <row r="20" spans="1:5" s="51" customFormat="1">
      <c r="A20" s="62" t="s">
        <v>262</v>
      </c>
      <c r="B20" s="63"/>
      <c r="C20" s="64"/>
      <c r="D20" s="65"/>
      <c r="E20" s="66"/>
    </row>
    <row r="21" spans="1:5" s="51" customFormat="1" ht="24">
      <c r="A21" s="67">
        <v>7</v>
      </c>
      <c r="B21" s="68" t="s">
        <v>263</v>
      </c>
      <c r="C21" s="69">
        <v>-6.7307860000000002</v>
      </c>
      <c r="D21" s="70" t="s">
        <v>264</v>
      </c>
      <c r="E21" s="71"/>
    </row>
    <row r="22" spans="1:5" s="51" customFormat="1">
      <c r="A22" s="52">
        <v>8</v>
      </c>
      <c r="B22" s="53" t="s">
        <v>265</v>
      </c>
      <c r="C22" s="54">
        <f>-20.306813-10.148826</f>
        <v>-30.455638999999998</v>
      </c>
      <c r="D22" s="55" t="s">
        <v>266</v>
      </c>
      <c r="E22" s="56"/>
    </row>
    <row r="23" spans="1:5" s="51" customFormat="1">
      <c r="A23" s="52">
        <v>9</v>
      </c>
      <c r="B23" s="53" t="s">
        <v>267</v>
      </c>
      <c r="C23" s="54">
        <v>0</v>
      </c>
      <c r="D23" s="55"/>
      <c r="E23" s="56"/>
    </row>
    <row r="24" spans="1:5" s="51" customFormat="1" ht="24">
      <c r="A24" s="52">
        <v>10</v>
      </c>
      <c r="B24" s="53" t="s">
        <v>268</v>
      </c>
      <c r="C24" s="69"/>
      <c r="D24" s="55" t="s">
        <v>269</v>
      </c>
      <c r="E24" s="71"/>
    </row>
    <row r="25" spans="1:5" s="51" customFormat="1">
      <c r="A25" s="52">
        <v>11</v>
      </c>
      <c r="B25" s="53" t="s">
        <v>270</v>
      </c>
      <c r="C25" s="69">
        <v>0</v>
      </c>
      <c r="D25" s="55" t="s">
        <v>271</v>
      </c>
      <c r="E25" s="71"/>
    </row>
    <row r="26" spans="1:5" s="51" customFormat="1" ht="24">
      <c r="A26" s="52">
        <v>12</v>
      </c>
      <c r="B26" s="53" t="s">
        <v>272</v>
      </c>
      <c r="C26" s="69"/>
      <c r="D26" s="55" t="s">
        <v>273</v>
      </c>
      <c r="E26" s="71"/>
    </row>
    <row r="27" spans="1:5" s="51" customFormat="1" ht="24">
      <c r="A27" s="52">
        <v>13</v>
      </c>
      <c r="B27" s="53" t="s">
        <v>274</v>
      </c>
      <c r="C27" s="69">
        <v>0</v>
      </c>
      <c r="D27" s="55" t="s">
        <v>275</v>
      </c>
      <c r="E27" s="71"/>
    </row>
    <row r="28" spans="1:5" s="51" customFormat="1" ht="24">
      <c r="A28" s="52">
        <v>14</v>
      </c>
      <c r="B28" s="53" t="s">
        <v>276</v>
      </c>
      <c r="C28" s="69"/>
      <c r="D28" s="55" t="s">
        <v>277</v>
      </c>
      <c r="E28" s="71"/>
    </row>
    <row r="29" spans="1:5" s="51" customFormat="1">
      <c r="A29" s="52">
        <v>15</v>
      </c>
      <c r="B29" s="53" t="s">
        <v>278</v>
      </c>
      <c r="C29" s="69">
        <v>0</v>
      </c>
      <c r="D29" s="55" t="s">
        <v>279</v>
      </c>
      <c r="E29" s="71"/>
    </row>
    <row r="30" spans="1:5" s="51" customFormat="1" ht="24">
      <c r="A30" s="52">
        <v>16</v>
      </c>
      <c r="B30" s="53" t="s">
        <v>280</v>
      </c>
      <c r="C30" s="54">
        <v>0</v>
      </c>
      <c r="D30" s="55" t="s">
        <v>281</v>
      </c>
      <c r="E30" s="56"/>
    </row>
    <row r="31" spans="1:5" s="51" customFormat="1" ht="24">
      <c r="A31" s="52">
        <v>17</v>
      </c>
      <c r="B31" s="53" t="s">
        <v>282</v>
      </c>
      <c r="C31" s="54">
        <v>0</v>
      </c>
      <c r="D31" s="55" t="s">
        <v>283</v>
      </c>
      <c r="E31" s="56"/>
    </row>
    <row r="32" spans="1:5" s="51" customFormat="1" ht="48">
      <c r="A32" s="52">
        <v>18</v>
      </c>
      <c r="B32" s="53" t="s">
        <v>284</v>
      </c>
      <c r="C32" s="54">
        <v>0</v>
      </c>
      <c r="D32" s="55" t="s">
        <v>285</v>
      </c>
      <c r="E32" s="56"/>
    </row>
    <row r="33" spans="1:5" s="51" customFormat="1" ht="48">
      <c r="A33" s="52">
        <v>19</v>
      </c>
      <c r="B33" s="53" t="s">
        <v>286</v>
      </c>
      <c r="C33" s="54"/>
      <c r="D33" s="55" t="s">
        <v>287</v>
      </c>
      <c r="E33" s="56"/>
    </row>
    <row r="34" spans="1:5" s="51" customFormat="1">
      <c r="A34" s="52">
        <v>20</v>
      </c>
      <c r="B34" s="53" t="s">
        <v>267</v>
      </c>
      <c r="C34" s="54">
        <v>0</v>
      </c>
      <c r="D34" s="55"/>
      <c r="E34" s="56"/>
    </row>
    <row r="35" spans="1:5" s="51" customFormat="1">
      <c r="A35" s="52" t="s">
        <v>145</v>
      </c>
      <c r="B35" s="53" t="s">
        <v>288</v>
      </c>
      <c r="C35" s="54">
        <v>0</v>
      </c>
      <c r="D35" s="55" t="s">
        <v>289</v>
      </c>
      <c r="E35" s="56"/>
    </row>
    <row r="36" spans="1:5" s="51" customFormat="1" ht="24">
      <c r="A36" s="52" t="s">
        <v>148</v>
      </c>
      <c r="B36" s="53" t="s">
        <v>290</v>
      </c>
      <c r="C36" s="54">
        <v>0</v>
      </c>
      <c r="D36" s="55" t="s">
        <v>291</v>
      </c>
      <c r="E36" s="56"/>
    </row>
    <row r="37" spans="1:5" s="51" customFormat="1" ht="42.75">
      <c r="A37" s="52" t="s">
        <v>292</v>
      </c>
      <c r="B37" s="53" t="s">
        <v>293</v>
      </c>
      <c r="C37" s="54">
        <v>0</v>
      </c>
      <c r="D37" s="55" t="s">
        <v>294</v>
      </c>
      <c r="E37" s="56"/>
    </row>
    <row r="38" spans="1:5" s="51" customFormat="1" ht="24">
      <c r="A38" s="52" t="s">
        <v>295</v>
      </c>
      <c r="B38" s="53" t="s">
        <v>296</v>
      </c>
      <c r="C38" s="54">
        <v>0</v>
      </c>
      <c r="D38" s="55" t="s">
        <v>297</v>
      </c>
      <c r="E38" s="56"/>
    </row>
    <row r="39" spans="1:5" s="51" customFormat="1" ht="36">
      <c r="A39" s="52">
        <v>21</v>
      </c>
      <c r="B39" s="53" t="s">
        <v>298</v>
      </c>
      <c r="C39" s="54">
        <v>0</v>
      </c>
      <c r="D39" s="55" t="s">
        <v>299</v>
      </c>
      <c r="E39" s="56"/>
    </row>
    <row r="40" spans="1:5" s="51" customFormat="1">
      <c r="A40" s="52">
        <v>22</v>
      </c>
      <c r="B40" s="53" t="s">
        <v>300</v>
      </c>
      <c r="C40" s="54">
        <v>0</v>
      </c>
      <c r="D40" s="55" t="s">
        <v>301</v>
      </c>
      <c r="E40" s="56"/>
    </row>
    <row r="41" spans="1:5" s="51" customFormat="1" ht="36">
      <c r="A41" s="52">
        <v>23</v>
      </c>
      <c r="B41" s="53" t="s">
        <v>302</v>
      </c>
      <c r="C41" s="54">
        <v>0</v>
      </c>
      <c r="D41" s="55" t="s">
        <v>303</v>
      </c>
      <c r="E41" s="56"/>
    </row>
    <row r="42" spans="1:5" s="51" customFormat="1">
      <c r="A42" s="52">
        <v>24</v>
      </c>
      <c r="B42" s="53" t="s">
        <v>267</v>
      </c>
      <c r="C42" s="54">
        <v>0</v>
      </c>
      <c r="D42" s="55"/>
      <c r="E42" s="56"/>
    </row>
    <row r="43" spans="1:5" s="51" customFormat="1" ht="24">
      <c r="A43" s="52">
        <v>25</v>
      </c>
      <c r="B43" s="53" t="s">
        <v>304</v>
      </c>
      <c r="C43" s="54">
        <v>0</v>
      </c>
      <c r="D43" s="55" t="s">
        <v>299</v>
      </c>
      <c r="E43" s="56"/>
    </row>
    <row r="44" spans="1:5" s="51" customFormat="1">
      <c r="A44" s="52" t="s">
        <v>305</v>
      </c>
      <c r="B44" s="53" t="s">
        <v>306</v>
      </c>
      <c r="C44" s="54">
        <v>0</v>
      </c>
      <c r="D44" s="55" t="s">
        <v>307</v>
      </c>
      <c r="E44" s="56"/>
    </row>
    <row r="45" spans="1:5" s="51" customFormat="1">
      <c r="A45" s="52" t="s">
        <v>308</v>
      </c>
      <c r="B45" s="53" t="s">
        <v>309</v>
      </c>
      <c r="C45" s="54">
        <v>0</v>
      </c>
      <c r="D45" s="55" t="s">
        <v>310</v>
      </c>
      <c r="E45" s="56"/>
    </row>
    <row r="46" spans="1:5" s="51" customFormat="1">
      <c r="A46" s="52">
        <v>26</v>
      </c>
      <c r="B46" s="53" t="s">
        <v>311</v>
      </c>
      <c r="C46" s="54">
        <v>0</v>
      </c>
      <c r="D46" s="55"/>
      <c r="E46" s="56"/>
    </row>
    <row r="47" spans="1:5" s="51" customFormat="1" ht="24">
      <c r="A47" s="52" t="s">
        <v>312</v>
      </c>
      <c r="B47" s="53" t="s">
        <v>313</v>
      </c>
      <c r="C47" s="54">
        <v>0</v>
      </c>
      <c r="D47" s="55"/>
      <c r="E47" s="56"/>
    </row>
    <row r="48" spans="1:5" s="51" customFormat="1">
      <c r="A48" s="52"/>
      <c r="B48" s="53" t="s">
        <v>314</v>
      </c>
      <c r="C48" s="54"/>
      <c r="D48" s="55"/>
      <c r="E48" s="56"/>
    </row>
    <row r="49" spans="1:5" s="51" customFormat="1">
      <c r="A49" s="52"/>
      <c r="B49" s="53" t="s">
        <v>315</v>
      </c>
      <c r="C49" s="54"/>
      <c r="D49" s="55"/>
      <c r="E49" s="56"/>
    </row>
    <row r="50" spans="1:5" s="51" customFormat="1">
      <c r="A50" s="52"/>
      <c r="B50" s="53" t="s">
        <v>316</v>
      </c>
      <c r="C50" s="54">
        <v>0</v>
      </c>
      <c r="D50" s="55"/>
      <c r="E50" s="56"/>
    </row>
    <row r="51" spans="1:5" s="51" customFormat="1">
      <c r="A51" s="52"/>
      <c r="B51" s="53" t="s">
        <v>317</v>
      </c>
      <c r="C51" s="54"/>
      <c r="D51" s="55"/>
      <c r="E51" s="56"/>
    </row>
    <row r="52" spans="1:5" s="51" customFormat="1" ht="24">
      <c r="A52" s="52" t="s">
        <v>318</v>
      </c>
      <c r="B52" s="53" t="s">
        <v>319</v>
      </c>
      <c r="C52" s="54">
        <v>0</v>
      </c>
      <c r="D52" s="55">
        <v>481</v>
      </c>
      <c r="E52" s="56"/>
    </row>
    <row r="53" spans="1:5" s="51" customFormat="1" ht="24">
      <c r="A53" s="52">
        <v>27</v>
      </c>
      <c r="B53" s="53" t="s">
        <v>320</v>
      </c>
      <c r="C53" s="54">
        <v>0</v>
      </c>
      <c r="D53" s="55" t="s">
        <v>321</v>
      </c>
      <c r="E53" s="56"/>
    </row>
    <row r="54" spans="1:5" s="51" customFormat="1">
      <c r="A54" s="52">
        <v>28</v>
      </c>
      <c r="B54" s="72" t="s">
        <v>322</v>
      </c>
      <c r="C54" s="54">
        <f>SUM(C21:C46)</f>
        <v>-37.186425</v>
      </c>
      <c r="D54" s="55"/>
      <c r="E54" s="56"/>
    </row>
    <row r="55" spans="1:5" s="51" customFormat="1">
      <c r="A55" s="52">
        <v>29</v>
      </c>
      <c r="B55" s="72" t="s">
        <v>5</v>
      </c>
      <c r="C55" s="54">
        <f>C19+C54</f>
        <v>2513.4816049999999</v>
      </c>
      <c r="D55" s="55"/>
      <c r="E55" s="56"/>
    </row>
    <row r="56" spans="1:5" s="51" customFormat="1">
      <c r="A56" s="73" t="s">
        <v>323</v>
      </c>
      <c r="B56" s="74"/>
      <c r="C56" s="75"/>
      <c r="D56" s="76"/>
      <c r="E56" s="77"/>
    </row>
    <row r="57" spans="1:5" s="51" customFormat="1">
      <c r="A57" s="52">
        <v>30</v>
      </c>
      <c r="B57" s="53" t="s">
        <v>240</v>
      </c>
      <c r="C57" s="54">
        <v>110.199731</v>
      </c>
      <c r="D57" s="55" t="s">
        <v>324</v>
      </c>
      <c r="E57" s="56"/>
    </row>
    <row r="58" spans="1:5" s="51" customFormat="1" ht="24">
      <c r="A58" s="52">
        <v>31</v>
      </c>
      <c r="B58" s="53" t="s">
        <v>325</v>
      </c>
      <c r="C58" s="54">
        <v>110.199731</v>
      </c>
      <c r="D58" s="55"/>
      <c r="E58" s="56"/>
    </row>
    <row r="59" spans="1:5" s="51" customFormat="1">
      <c r="A59" s="52">
        <v>32</v>
      </c>
      <c r="B59" s="53" t="s">
        <v>326</v>
      </c>
      <c r="C59" s="54"/>
      <c r="D59" s="55"/>
      <c r="E59" s="56"/>
    </row>
    <row r="60" spans="1:5" s="51" customFormat="1">
      <c r="A60" s="52">
        <v>33</v>
      </c>
      <c r="B60" s="53" t="s">
        <v>92</v>
      </c>
      <c r="C60" s="54">
        <v>0</v>
      </c>
      <c r="D60" s="55" t="s">
        <v>327</v>
      </c>
      <c r="E60" s="56"/>
    </row>
    <row r="61" spans="1:5" s="51" customFormat="1" ht="24">
      <c r="A61" s="52"/>
      <c r="B61" s="53" t="s">
        <v>328</v>
      </c>
      <c r="C61" s="54">
        <v>0</v>
      </c>
      <c r="D61" s="55" t="s">
        <v>329</v>
      </c>
      <c r="E61" s="56"/>
    </row>
    <row r="62" spans="1:5" s="51" customFormat="1" ht="24">
      <c r="A62" s="52">
        <v>34</v>
      </c>
      <c r="B62" s="53" t="s">
        <v>330</v>
      </c>
      <c r="C62" s="54">
        <v>0</v>
      </c>
      <c r="D62" s="55" t="s">
        <v>331</v>
      </c>
      <c r="E62" s="56"/>
    </row>
    <row r="63" spans="1:5" s="51" customFormat="1">
      <c r="A63" s="52">
        <v>35</v>
      </c>
      <c r="B63" s="53" t="s">
        <v>332</v>
      </c>
      <c r="C63" s="54">
        <v>0</v>
      </c>
      <c r="D63" s="55" t="s">
        <v>327</v>
      </c>
      <c r="E63" s="56"/>
    </row>
    <row r="64" spans="1:5" s="51" customFormat="1">
      <c r="A64" s="52">
        <v>36</v>
      </c>
      <c r="B64" s="72" t="s">
        <v>333</v>
      </c>
      <c r="C64" s="54">
        <v>0</v>
      </c>
      <c r="D64" s="55"/>
      <c r="E64" s="56"/>
    </row>
    <row r="65" spans="1:5" s="51" customFormat="1">
      <c r="A65" s="73" t="s">
        <v>334</v>
      </c>
      <c r="B65" s="74"/>
      <c r="C65" s="75"/>
      <c r="D65" s="76"/>
      <c r="E65" s="77"/>
    </row>
    <row r="66" spans="1:5" s="51" customFormat="1" ht="24">
      <c r="A66" s="52">
        <v>37</v>
      </c>
      <c r="B66" s="53" t="s">
        <v>335</v>
      </c>
      <c r="C66" s="54">
        <v>0</v>
      </c>
      <c r="D66" s="55" t="s">
        <v>336</v>
      </c>
      <c r="E66" s="56"/>
    </row>
    <row r="67" spans="1:5" s="51" customFormat="1" ht="36">
      <c r="A67" s="52">
        <v>38</v>
      </c>
      <c r="B67" s="53" t="s">
        <v>337</v>
      </c>
      <c r="C67" s="54">
        <v>0</v>
      </c>
      <c r="D67" s="55" t="s">
        <v>338</v>
      </c>
      <c r="E67" s="56"/>
    </row>
    <row r="68" spans="1:5" s="51" customFormat="1" ht="60">
      <c r="A68" s="52">
        <v>39</v>
      </c>
      <c r="B68" s="53" t="s">
        <v>339</v>
      </c>
      <c r="C68" s="54">
        <v>0</v>
      </c>
      <c r="D68" s="55" t="s">
        <v>340</v>
      </c>
      <c r="E68" s="56"/>
    </row>
    <row r="69" spans="1:5" s="51" customFormat="1" ht="48">
      <c r="A69" s="52">
        <v>40</v>
      </c>
      <c r="B69" s="53" t="s">
        <v>341</v>
      </c>
      <c r="C69" s="54">
        <v>0</v>
      </c>
      <c r="D69" s="55" t="s">
        <v>342</v>
      </c>
      <c r="E69" s="56"/>
    </row>
    <row r="70" spans="1:5" s="51" customFormat="1" ht="24">
      <c r="A70" s="52">
        <v>41</v>
      </c>
      <c r="B70" s="53" t="s">
        <v>343</v>
      </c>
      <c r="C70" s="54">
        <v>0</v>
      </c>
      <c r="D70" s="55"/>
      <c r="E70" s="56"/>
    </row>
    <row r="71" spans="1:5" s="51" customFormat="1" ht="42.75">
      <c r="A71" s="52" t="s">
        <v>344</v>
      </c>
      <c r="B71" s="53" t="s">
        <v>345</v>
      </c>
      <c r="C71" s="54">
        <v>0</v>
      </c>
      <c r="D71" s="55" t="s">
        <v>346</v>
      </c>
      <c r="E71" s="56"/>
    </row>
    <row r="72" spans="1:5" s="51" customFormat="1" ht="24">
      <c r="A72" s="52" t="s">
        <v>347</v>
      </c>
      <c r="B72" s="53" t="s">
        <v>348</v>
      </c>
      <c r="C72" s="54">
        <v>0</v>
      </c>
      <c r="D72" s="55" t="s">
        <v>349</v>
      </c>
      <c r="E72" s="56"/>
    </row>
    <row r="73" spans="1:5" s="51" customFormat="1" ht="36">
      <c r="A73" s="52" t="s">
        <v>350</v>
      </c>
      <c r="B73" s="53" t="s">
        <v>351</v>
      </c>
      <c r="C73" s="54">
        <v>0</v>
      </c>
      <c r="D73" s="55" t="s">
        <v>352</v>
      </c>
      <c r="E73" s="56"/>
    </row>
    <row r="74" spans="1:5" s="51" customFormat="1">
      <c r="A74" s="52"/>
      <c r="B74" s="53" t="s">
        <v>353</v>
      </c>
      <c r="C74" s="54"/>
      <c r="D74" s="55"/>
      <c r="E74" s="56"/>
    </row>
    <row r="75" spans="1:5" s="51" customFormat="1">
      <c r="A75" s="52"/>
      <c r="B75" s="53" t="s">
        <v>354</v>
      </c>
      <c r="C75" s="54"/>
      <c r="D75" s="55"/>
      <c r="E75" s="56"/>
    </row>
    <row r="76" spans="1:5" s="51" customFormat="1">
      <c r="A76" s="52">
        <v>42</v>
      </c>
      <c r="B76" s="53" t="s">
        <v>355</v>
      </c>
      <c r="C76" s="54">
        <v>0</v>
      </c>
      <c r="D76" s="78" t="s">
        <v>356</v>
      </c>
      <c r="E76" s="56"/>
    </row>
    <row r="77" spans="1:5" s="51" customFormat="1">
      <c r="A77" s="52">
        <v>43</v>
      </c>
      <c r="B77" s="72" t="s">
        <v>357</v>
      </c>
      <c r="C77" s="54">
        <f>C68+C70</f>
        <v>0</v>
      </c>
      <c r="D77" s="55"/>
      <c r="E77" s="56"/>
    </row>
    <row r="78" spans="1:5" s="51" customFormat="1">
      <c r="A78" s="52">
        <v>44</v>
      </c>
      <c r="B78" s="72" t="s">
        <v>120</v>
      </c>
      <c r="C78" s="54">
        <f>C57+C77</f>
        <v>110.199731</v>
      </c>
      <c r="D78" s="55"/>
      <c r="E78" s="56"/>
    </row>
    <row r="79" spans="1:5" s="51" customFormat="1">
      <c r="A79" s="52">
        <v>45</v>
      </c>
      <c r="B79" s="72" t="s">
        <v>6</v>
      </c>
      <c r="C79" s="54">
        <f>C55+C78</f>
        <v>2623.6813360000001</v>
      </c>
      <c r="D79" s="55"/>
      <c r="E79" s="56"/>
    </row>
    <row r="80" spans="1:5" s="51" customFormat="1">
      <c r="A80" s="79" t="s">
        <v>358</v>
      </c>
      <c r="B80" s="74"/>
      <c r="C80" s="75"/>
      <c r="D80" s="76"/>
      <c r="E80" s="77"/>
    </row>
    <row r="81" spans="1:5" s="51" customFormat="1">
      <c r="A81" s="52">
        <v>46</v>
      </c>
      <c r="B81" s="53" t="s">
        <v>240</v>
      </c>
      <c r="C81" s="54">
        <v>312.04435100000001</v>
      </c>
      <c r="D81" s="55" t="s">
        <v>359</v>
      </c>
      <c r="E81" s="56"/>
    </row>
    <row r="82" spans="1:5" s="51" customFormat="1">
      <c r="A82" s="52">
        <v>47</v>
      </c>
      <c r="B82" s="53" t="s">
        <v>360</v>
      </c>
      <c r="C82" s="54">
        <v>0</v>
      </c>
      <c r="D82" s="55" t="s">
        <v>361</v>
      </c>
      <c r="E82" s="56"/>
    </row>
    <row r="83" spans="1:5" s="51" customFormat="1" ht="24">
      <c r="A83" s="52"/>
      <c r="B83" s="53" t="s">
        <v>362</v>
      </c>
      <c r="C83" s="54">
        <v>0</v>
      </c>
      <c r="D83" s="55" t="s">
        <v>363</v>
      </c>
      <c r="E83" s="56"/>
    </row>
    <row r="84" spans="1:5" s="51" customFormat="1" ht="24">
      <c r="A84" s="52">
        <v>48</v>
      </c>
      <c r="B84" s="53" t="s">
        <v>364</v>
      </c>
      <c r="C84" s="54">
        <v>0</v>
      </c>
      <c r="D84" s="55" t="s">
        <v>365</v>
      </c>
      <c r="E84" s="56"/>
    </row>
    <row r="85" spans="1:5" s="51" customFormat="1">
      <c r="A85" s="52">
        <v>49</v>
      </c>
      <c r="B85" s="53" t="s">
        <v>332</v>
      </c>
      <c r="C85" s="54">
        <v>0</v>
      </c>
      <c r="D85" s="55" t="s">
        <v>361</v>
      </c>
      <c r="E85" s="56"/>
    </row>
    <row r="86" spans="1:5" s="51" customFormat="1">
      <c r="A86" s="52">
        <v>50</v>
      </c>
      <c r="B86" s="53" t="s">
        <v>366</v>
      </c>
      <c r="C86" s="54">
        <v>0</v>
      </c>
      <c r="D86" s="55" t="s">
        <v>367</v>
      </c>
      <c r="E86" s="56"/>
    </row>
    <row r="87" spans="1:5" s="51" customFormat="1">
      <c r="A87" s="52">
        <v>51</v>
      </c>
      <c r="B87" s="72" t="s">
        <v>368</v>
      </c>
      <c r="C87" s="54">
        <f>C81</f>
        <v>312.04435100000001</v>
      </c>
      <c r="D87" s="55"/>
      <c r="E87" s="56"/>
    </row>
    <row r="88" spans="1:5" s="51" customFormat="1">
      <c r="A88" s="73" t="s">
        <v>369</v>
      </c>
      <c r="B88" s="74"/>
      <c r="C88" s="75"/>
      <c r="D88" s="76"/>
      <c r="E88" s="77"/>
    </row>
    <row r="89" spans="1:5" s="51" customFormat="1" ht="24">
      <c r="A89" s="52">
        <v>52</v>
      </c>
      <c r="B89" s="53" t="s">
        <v>370</v>
      </c>
      <c r="C89" s="54">
        <v>0</v>
      </c>
      <c r="D89" s="55" t="s">
        <v>371</v>
      </c>
      <c r="E89" s="56"/>
    </row>
    <row r="90" spans="1:5" s="51" customFormat="1" ht="24">
      <c r="A90" s="52">
        <v>53</v>
      </c>
      <c r="B90" s="53" t="s">
        <v>372</v>
      </c>
      <c r="C90" s="54">
        <v>0</v>
      </c>
      <c r="D90" s="55" t="s">
        <v>373</v>
      </c>
      <c r="E90" s="56"/>
    </row>
    <row r="91" spans="1:5" s="51" customFormat="1" ht="48">
      <c r="A91" s="52">
        <v>54</v>
      </c>
      <c r="B91" s="53" t="s">
        <v>374</v>
      </c>
      <c r="C91" s="54">
        <v>0</v>
      </c>
      <c r="D91" s="55" t="s">
        <v>375</v>
      </c>
      <c r="E91" s="56"/>
    </row>
    <row r="92" spans="1:5" s="51" customFormat="1" ht="24">
      <c r="A92" s="52" t="s">
        <v>376</v>
      </c>
      <c r="B92" s="53" t="s">
        <v>377</v>
      </c>
      <c r="C92" s="54">
        <v>0</v>
      </c>
      <c r="D92" s="55"/>
      <c r="E92" s="56"/>
    </row>
    <row r="93" spans="1:5" s="51" customFormat="1" ht="24">
      <c r="A93" s="52" t="s">
        <v>378</v>
      </c>
      <c r="B93" s="53" t="s">
        <v>379</v>
      </c>
      <c r="C93" s="54">
        <v>0</v>
      </c>
      <c r="D93" s="55"/>
      <c r="E93" s="56"/>
    </row>
    <row r="94" spans="1:5" s="51" customFormat="1" ht="48">
      <c r="A94" s="52">
        <v>55</v>
      </c>
      <c r="B94" s="53" t="s">
        <v>380</v>
      </c>
      <c r="C94" s="54">
        <v>0</v>
      </c>
      <c r="D94" s="55" t="s">
        <v>381</v>
      </c>
      <c r="E94" s="56"/>
    </row>
    <row r="95" spans="1:5" s="51" customFormat="1" ht="24">
      <c r="A95" s="52">
        <v>56</v>
      </c>
      <c r="B95" s="53" t="s">
        <v>382</v>
      </c>
      <c r="C95" s="54">
        <v>0</v>
      </c>
      <c r="D95" s="55"/>
      <c r="E95" s="56"/>
    </row>
    <row r="96" spans="1:5" s="51" customFormat="1" ht="42.75">
      <c r="A96" s="52" t="s">
        <v>383</v>
      </c>
      <c r="B96" s="53" t="s">
        <v>384</v>
      </c>
      <c r="C96" s="54">
        <v>0</v>
      </c>
      <c r="D96" s="55" t="s">
        <v>385</v>
      </c>
      <c r="E96" s="56"/>
    </row>
    <row r="97" spans="1:5" s="51" customFormat="1" ht="24">
      <c r="A97" s="52" t="s">
        <v>386</v>
      </c>
      <c r="B97" s="53" t="s">
        <v>387</v>
      </c>
      <c r="C97" s="54">
        <v>0</v>
      </c>
      <c r="D97" s="55" t="s">
        <v>388</v>
      </c>
      <c r="E97" s="56"/>
    </row>
    <row r="98" spans="1:5" s="51" customFormat="1" ht="24">
      <c r="A98" s="52" t="s">
        <v>389</v>
      </c>
      <c r="B98" s="53" t="s">
        <v>390</v>
      </c>
      <c r="C98" s="54">
        <v>0</v>
      </c>
      <c r="D98" s="55" t="s">
        <v>352</v>
      </c>
      <c r="E98" s="56"/>
    </row>
    <row r="99" spans="1:5" s="51" customFormat="1">
      <c r="A99" s="52"/>
      <c r="B99" s="53" t="s">
        <v>353</v>
      </c>
      <c r="C99" s="54"/>
      <c r="D99" s="55"/>
      <c r="E99" s="56"/>
    </row>
    <row r="100" spans="1:5" s="51" customFormat="1">
      <c r="A100" s="52"/>
      <c r="B100" s="53" t="s">
        <v>391</v>
      </c>
      <c r="C100" s="54"/>
      <c r="D100" s="55"/>
      <c r="E100" s="56"/>
    </row>
    <row r="101" spans="1:5" s="51" customFormat="1">
      <c r="A101" s="52">
        <v>57</v>
      </c>
      <c r="B101" s="72" t="s">
        <v>392</v>
      </c>
      <c r="C101" s="54">
        <f>C91+C95+C98</f>
        <v>0</v>
      </c>
      <c r="D101" s="55"/>
      <c r="E101" s="56"/>
    </row>
    <row r="102" spans="1:5" s="51" customFormat="1">
      <c r="A102" s="52">
        <v>58</v>
      </c>
      <c r="B102" s="72" t="s">
        <v>119</v>
      </c>
      <c r="C102" s="54">
        <f>C87+C101</f>
        <v>312.04435100000001</v>
      </c>
      <c r="D102" s="55"/>
      <c r="E102" s="56"/>
    </row>
    <row r="103" spans="1:5" s="51" customFormat="1">
      <c r="A103" s="52">
        <v>59</v>
      </c>
      <c r="B103" s="72" t="s">
        <v>7</v>
      </c>
      <c r="C103" s="54">
        <f>C79+C102</f>
        <v>2935.7256870000001</v>
      </c>
      <c r="D103" s="55"/>
      <c r="E103" s="56"/>
    </row>
    <row r="104" spans="1:5" s="51" customFormat="1">
      <c r="A104" s="52" t="s">
        <v>393</v>
      </c>
      <c r="B104" s="53" t="s">
        <v>394</v>
      </c>
      <c r="C104" s="54">
        <v>0</v>
      </c>
      <c r="D104" s="55"/>
      <c r="E104" s="56"/>
    </row>
    <row r="105" spans="1:5" s="51" customFormat="1" ht="32.25">
      <c r="A105" s="52"/>
      <c r="B105" s="53" t="s">
        <v>395</v>
      </c>
      <c r="C105" s="54"/>
      <c r="D105" s="55" t="s">
        <v>396</v>
      </c>
      <c r="E105" s="56"/>
    </row>
    <row r="106" spans="1:5" s="51" customFormat="1" ht="21.75">
      <c r="A106" s="52"/>
      <c r="B106" s="53" t="s">
        <v>397</v>
      </c>
      <c r="C106" s="54"/>
      <c r="D106" s="55" t="s">
        <v>398</v>
      </c>
      <c r="E106" s="56"/>
    </row>
    <row r="107" spans="1:5" s="51" customFormat="1" ht="21.75">
      <c r="A107" s="52"/>
      <c r="B107" s="53" t="s">
        <v>399</v>
      </c>
      <c r="C107" s="54"/>
      <c r="D107" s="55" t="s">
        <v>400</v>
      </c>
      <c r="E107" s="56"/>
    </row>
    <row r="108" spans="1:5" s="51" customFormat="1">
      <c r="A108" s="52">
        <v>60</v>
      </c>
      <c r="B108" s="72" t="s">
        <v>93</v>
      </c>
      <c r="C108" s="54">
        <v>14882.621332000001</v>
      </c>
      <c r="D108" s="55"/>
      <c r="E108" s="56"/>
    </row>
    <row r="109" spans="1:5" s="51" customFormat="1">
      <c r="A109" s="73" t="s">
        <v>401</v>
      </c>
      <c r="B109" s="74"/>
      <c r="C109" s="75"/>
      <c r="D109" s="76"/>
      <c r="E109" s="77"/>
    </row>
    <row r="110" spans="1:5" s="51" customFormat="1">
      <c r="A110" s="52">
        <v>61</v>
      </c>
      <c r="B110" s="53" t="s">
        <v>402</v>
      </c>
      <c r="C110" s="80">
        <f>C55/C108</f>
        <v>0.16888702258355623</v>
      </c>
      <c r="D110" s="55" t="s">
        <v>403</v>
      </c>
      <c r="E110" s="81"/>
    </row>
    <row r="111" spans="1:5" s="51" customFormat="1">
      <c r="A111" s="52">
        <v>62</v>
      </c>
      <c r="B111" s="53" t="s">
        <v>10</v>
      </c>
      <c r="C111" s="80">
        <f>C79/C108</f>
        <v>0.17629161405582955</v>
      </c>
      <c r="D111" s="55" t="s">
        <v>404</v>
      </c>
      <c r="E111" s="81"/>
    </row>
    <row r="112" spans="1:5" s="51" customFormat="1">
      <c r="A112" s="52">
        <v>63</v>
      </c>
      <c r="B112" s="53" t="s">
        <v>9</v>
      </c>
      <c r="C112" s="80">
        <f>C103/C108</f>
        <v>0.1972586429171401</v>
      </c>
      <c r="D112" s="55" t="s">
        <v>405</v>
      </c>
      <c r="E112" s="81"/>
    </row>
    <row r="113" spans="1:5" s="51" customFormat="1">
      <c r="A113" s="52">
        <v>64</v>
      </c>
      <c r="B113" s="53" t="s">
        <v>406</v>
      </c>
      <c r="C113" s="82">
        <v>0.09</v>
      </c>
      <c r="D113" s="55" t="s">
        <v>407</v>
      </c>
      <c r="E113" s="56"/>
    </row>
    <row r="114" spans="1:5" s="51" customFormat="1">
      <c r="A114" s="52">
        <v>65</v>
      </c>
      <c r="B114" s="53" t="s">
        <v>408</v>
      </c>
      <c r="C114" s="82">
        <v>2.5000000000000001E-2</v>
      </c>
      <c r="D114" s="55"/>
      <c r="E114" s="56"/>
    </row>
    <row r="115" spans="1:5" s="51" customFormat="1">
      <c r="A115" s="52">
        <v>66</v>
      </c>
      <c r="B115" s="53" t="s">
        <v>409</v>
      </c>
      <c r="C115" s="82">
        <v>0.01</v>
      </c>
      <c r="D115" s="55"/>
      <c r="E115" s="56"/>
    </row>
    <row r="116" spans="1:5" s="51" customFormat="1">
      <c r="A116" s="52">
        <v>67</v>
      </c>
      <c r="B116" s="53" t="s">
        <v>410</v>
      </c>
      <c r="C116" s="82">
        <v>0.03</v>
      </c>
      <c r="D116" s="55"/>
      <c r="E116" s="56"/>
    </row>
    <row r="117" spans="1:5" s="51" customFormat="1">
      <c r="A117" s="52" t="s">
        <v>411</v>
      </c>
      <c r="B117" s="53" t="s">
        <v>412</v>
      </c>
      <c r="C117" s="82">
        <v>0</v>
      </c>
      <c r="D117" s="55" t="s">
        <v>413</v>
      </c>
      <c r="E117" s="56"/>
    </row>
    <row r="118" spans="1:5" s="51" customFormat="1">
      <c r="A118" s="52">
        <v>68</v>
      </c>
      <c r="B118" s="53" t="s">
        <v>414</v>
      </c>
      <c r="C118" s="83">
        <f>(C55-(C108*4.5%))/C108</f>
        <v>0.12388702258355623</v>
      </c>
      <c r="D118" s="55" t="s">
        <v>415</v>
      </c>
      <c r="E118" s="56"/>
    </row>
    <row r="119" spans="1:5" s="51" customFormat="1">
      <c r="A119" s="52">
        <v>69</v>
      </c>
      <c r="B119" s="53" t="s">
        <v>416</v>
      </c>
      <c r="C119" s="54"/>
      <c r="D119" s="55"/>
      <c r="E119" s="56"/>
    </row>
    <row r="120" spans="1:5" s="51" customFormat="1">
      <c r="A120" s="52">
        <v>70</v>
      </c>
      <c r="B120" s="53" t="s">
        <v>416</v>
      </c>
      <c r="C120" s="54"/>
      <c r="D120" s="55"/>
      <c r="E120" s="56"/>
    </row>
    <row r="121" spans="1:5" s="51" customFormat="1">
      <c r="A121" s="52">
        <v>71</v>
      </c>
      <c r="B121" s="53" t="s">
        <v>416</v>
      </c>
      <c r="C121" s="54"/>
      <c r="D121" s="55"/>
      <c r="E121" s="56"/>
    </row>
    <row r="122" spans="1:5" s="51" customFormat="1">
      <c r="A122" s="73" t="s">
        <v>401</v>
      </c>
      <c r="B122" s="74"/>
      <c r="C122" s="75"/>
      <c r="D122" s="76"/>
      <c r="E122" s="77"/>
    </row>
    <row r="123" spans="1:5" s="51" customFormat="1" ht="48">
      <c r="A123" s="52">
        <v>72</v>
      </c>
      <c r="B123" s="53" t="s">
        <v>417</v>
      </c>
      <c r="C123" s="54"/>
      <c r="D123" s="55" t="s">
        <v>418</v>
      </c>
      <c r="E123" s="56"/>
    </row>
    <row r="124" spans="1:5" s="51" customFormat="1" ht="48">
      <c r="A124" s="52">
        <v>73</v>
      </c>
      <c r="B124" s="53" t="s">
        <v>419</v>
      </c>
      <c r="C124" s="54"/>
      <c r="D124" s="55" t="s">
        <v>420</v>
      </c>
      <c r="E124" s="56"/>
    </row>
    <row r="125" spans="1:5" s="51" customFormat="1">
      <c r="A125" s="52">
        <v>74</v>
      </c>
      <c r="B125" s="53" t="s">
        <v>267</v>
      </c>
      <c r="C125" s="54"/>
      <c r="D125" s="55"/>
      <c r="E125" s="56"/>
    </row>
    <row r="126" spans="1:5" s="51" customFormat="1" ht="24">
      <c r="A126" s="52">
        <v>75</v>
      </c>
      <c r="B126" s="53" t="s">
        <v>421</v>
      </c>
      <c r="C126" s="54"/>
      <c r="D126" s="55" t="s">
        <v>422</v>
      </c>
      <c r="E126" s="56"/>
    </row>
    <row r="127" spans="1:5" s="51" customFormat="1">
      <c r="A127" s="73" t="s">
        <v>423</v>
      </c>
      <c r="B127" s="74"/>
      <c r="C127" s="75"/>
      <c r="D127" s="76"/>
      <c r="E127" s="77"/>
    </row>
    <row r="128" spans="1:5" s="51" customFormat="1">
      <c r="A128" s="52">
        <v>76</v>
      </c>
      <c r="B128" s="53" t="s">
        <v>424</v>
      </c>
      <c r="C128" s="54">
        <v>0</v>
      </c>
      <c r="D128" s="55">
        <v>62</v>
      </c>
      <c r="E128" s="56"/>
    </row>
    <row r="129" spans="1:5" s="51" customFormat="1" ht="24">
      <c r="A129" s="52">
        <v>77</v>
      </c>
      <c r="B129" s="53" t="s">
        <v>425</v>
      </c>
      <c r="C129" s="54">
        <v>0</v>
      </c>
      <c r="D129" s="55">
        <v>62</v>
      </c>
      <c r="E129" s="56"/>
    </row>
    <row r="130" spans="1:5" s="51" customFormat="1">
      <c r="A130" s="52">
        <v>78</v>
      </c>
      <c r="B130" s="53" t="s">
        <v>366</v>
      </c>
      <c r="C130" s="54"/>
      <c r="D130" s="55">
        <v>62</v>
      </c>
      <c r="E130" s="56"/>
    </row>
    <row r="131" spans="1:5" s="51" customFormat="1" ht="24">
      <c r="A131" s="52">
        <v>79</v>
      </c>
      <c r="B131" s="53" t="s">
        <v>426</v>
      </c>
      <c r="C131" s="54">
        <v>0</v>
      </c>
      <c r="D131" s="55">
        <v>62</v>
      </c>
      <c r="E131" s="56"/>
    </row>
    <row r="132" spans="1:5" s="51" customFormat="1" ht="15" customHeight="1">
      <c r="A132" s="84" t="s">
        <v>427</v>
      </c>
      <c r="B132" s="85"/>
      <c r="C132" s="86"/>
      <c r="D132" s="87"/>
      <c r="E132" s="88"/>
    </row>
    <row r="133" spans="1:5" s="51" customFormat="1" ht="24">
      <c r="A133" s="52">
        <v>80</v>
      </c>
      <c r="B133" s="53" t="s">
        <v>428</v>
      </c>
      <c r="C133" s="54"/>
      <c r="D133" s="55" t="s">
        <v>429</v>
      </c>
      <c r="E133" s="56"/>
    </row>
    <row r="134" spans="1:5" s="51" customFormat="1">
      <c r="A134" s="52">
        <v>81</v>
      </c>
      <c r="B134" s="53" t="s">
        <v>430</v>
      </c>
      <c r="C134" s="54">
        <v>0</v>
      </c>
      <c r="D134" s="55" t="s">
        <v>429</v>
      </c>
      <c r="E134" s="56"/>
    </row>
    <row r="135" spans="1:5" s="51" customFormat="1" ht="26.25" customHeight="1">
      <c r="A135" s="52">
        <v>82</v>
      </c>
      <c r="B135" s="53" t="s">
        <v>431</v>
      </c>
      <c r="C135" s="54"/>
      <c r="D135" s="55" t="s">
        <v>432</v>
      </c>
      <c r="E135" s="56"/>
    </row>
    <row r="136" spans="1:5" s="51" customFormat="1" ht="24">
      <c r="A136" s="52">
        <v>83</v>
      </c>
      <c r="B136" s="53" t="s">
        <v>433</v>
      </c>
      <c r="C136" s="54"/>
      <c r="D136" s="55" t="s">
        <v>432</v>
      </c>
      <c r="E136" s="56"/>
    </row>
    <row r="137" spans="1:5" s="51" customFormat="1" ht="24">
      <c r="A137" s="52">
        <v>84</v>
      </c>
      <c r="B137" s="53" t="s">
        <v>434</v>
      </c>
      <c r="C137" s="54"/>
      <c r="D137" s="55" t="s">
        <v>435</v>
      </c>
      <c r="E137" s="56"/>
    </row>
    <row r="138" spans="1:5" s="51" customFormat="1" ht="24">
      <c r="A138" s="52">
        <v>85</v>
      </c>
      <c r="B138" s="53" t="s">
        <v>436</v>
      </c>
      <c r="C138" s="54"/>
      <c r="D138" s="55" t="s">
        <v>435</v>
      </c>
      <c r="E138" s="56"/>
    </row>
    <row r="140" spans="1:5">
      <c r="B140" s="178" t="s">
        <v>174</v>
      </c>
    </row>
  </sheetData>
  <mergeCells count="2">
    <mergeCell ref="A7:B7"/>
    <mergeCell ref="A1:B1"/>
  </mergeCells>
  <hyperlinks>
    <hyperlink ref="A1" location="Innholdsfortegnelse!A1" display="Innholdsfortegnelse" xr:uid="{53CD428F-B0D7-40AB-A5A9-4DB364561BAA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F5EA-7032-4C20-8118-E2BBCDA4AFB0}">
  <sheetPr>
    <pageSetUpPr fitToPage="1"/>
  </sheetPr>
  <dimension ref="A1:D41"/>
  <sheetViews>
    <sheetView zoomScaleNormal="100" workbookViewId="0">
      <selection activeCell="A24" sqref="A24"/>
    </sheetView>
  </sheetViews>
  <sheetFormatPr baseColWidth="10" defaultColWidth="9.140625" defaultRowHeight="12.75"/>
  <cols>
    <col min="1" max="1" width="47.28515625" style="90" customWidth="1"/>
    <col min="2" max="3" width="15.7109375" style="90" customWidth="1"/>
    <col min="4" max="4" width="14.5703125" style="90" customWidth="1"/>
    <col min="5" max="16384" width="9.140625" style="90"/>
  </cols>
  <sheetData>
    <row r="1" spans="1:4">
      <c r="A1" s="254" t="s">
        <v>28</v>
      </c>
      <c r="B1" s="89"/>
      <c r="C1" s="89"/>
    </row>
    <row r="2" spans="1:4">
      <c r="B2" s="89"/>
      <c r="C2" s="89"/>
    </row>
    <row r="3" spans="1:4" ht="12.75" customHeight="1">
      <c r="A3" s="117" t="s">
        <v>437</v>
      </c>
      <c r="B3" s="118" t="s">
        <v>466</v>
      </c>
      <c r="C3" s="119"/>
      <c r="D3" s="120" t="s">
        <v>90</v>
      </c>
    </row>
    <row r="4" spans="1:4">
      <c r="A4" s="121"/>
      <c r="B4" s="122">
        <v>44196</v>
      </c>
      <c r="C4" s="123">
        <v>43830</v>
      </c>
      <c r="D4" s="124">
        <v>44196</v>
      </c>
    </row>
    <row r="5" spans="1:4">
      <c r="A5" s="92" t="s">
        <v>438</v>
      </c>
    </row>
    <row r="6" spans="1:4">
      <c r="A6" s="90" t="s">
        <v>94</v>
      </c>
      <c r="B6" s="93">
        <v>90516.061198308889</v>
      </c>
      <c r="C6" s="93">
        <v>29991.637500000001</v>
      </c>
      <c r="D6" s="93">
        <f>B6*8%</f>
        <v>7241.284895864711</v>
      </c>
    </row>
    <row r="7" spans="1:4">
      <c r="A7" s="90" t="s">
        <v>439</v>
      </c>
      <c r="B7" s="93">
        <v>77332.10464013998</v>
      </c>
      <c r="C7" s="93">
        <v>67592.403235199992</v>
      </c>
      <c r="D7" s="93">
        <f t="shared" ref="D7:D22" si="0">B7*8%</f>
        <v>6186.5683712111986</v>
      </c>
    </row>
    <row r="8" spans="1:4">
      <c r="A8" s="90" t="s">
        <v>95</v>
      </c>
      <c r="B8" s="93">
        <v>609844.40853338747</v>
      </c>
      <c r="C8" s="93">
        <v>527420.52047939994</v>
      </c>
      <c r="D8" s="93">
        <f t="shared" si="0"/>
        <v>48787.552682670997</v>
      </c>
    </row>
    <row r="9" spans="1:4">
      <c r="A9" s="90" t="s">
        <v>440</v>
      </c>
      <c r="B9" s="93">
        <v>445837.43542954145</v>
      </c>
      <c r="C9" s="93">
        <v>383693.02718799998</v>
      </c>
      <c r="D9" s="93">
        <f t="shared" si="0"/>
        <v>35666.994834363315</v>
      </c>
    </row>
    <row r="10" spans="1:4">
      <c r="A10" s="90" t="s">
        <v>441</v>
      </c>
      <c r="B10" s="93">
        <v>10430537.21912894</v>
      </c>
      <c r="C10" s="93">
        <v>10590576.949999999</v>
      </c>
      <c r="D10" s="93">
        <f t="shared" si="0"/>
        <v>834442.97753031529</v>
      </c>
    </row>
    <row r="11" spans="1:4">
      <c r="A11" s="90" t="s">
        <v>96</v>
      </c>
      <c r="B11" s="93">
        <v>799972.69271030917</v>
      </c>
      <c r="C11" s="93">
        <v>429041.63749999995</v>
      </c>
      <c r="D11" s="93">
        <f t="shared" si="0"/>
        <v>63997.815416824735</v>
      </c>
    </row>
    <row r="12" spans="1:4">
      <c r="A12" s="90" t="s">
        <v>442</v>
      </c>
      <c r="B12" s="93">
        <v>1101255.9103999999</v>
      </c>
      <c r="C12" s="93">
        <v>0</v>
      </c>
      <c r="D12" s="93">
        <f t="shared" si="0"/>
        <v>88100.472831999999</v>
      </c>
    </row>
    <row r="13" spans="1:4">
      <c r="A13" s="90" t="s">
        <v>97</v>
      </c>
      <c r="B13" s="93">
        <v>169927.79217400003</v>
      </c>
      <c r="C13" s="93">
        <v>140974.52499999999</v>
      </c>
      <c r="D13" s="93">
        <f t="shared" si="0"/>
        <v>13594.223373920002</v>
      </c>
    </row>
    <row r="14" spans="1:4">
      <c r="A14" s="90" t="s">
        <v>443</v>
      </c>
      <c r="B14" s="93">
        <v>2632.4166510599998</v>
      </c>
      <c r="C14" s="93">
        <v>69872.954339399992</v>
      </c>
      <c r="D14" s="93">
        <f t="shared" si="0"/>
        <v>210.59333208479998</v>
      </c>
    </row>
    <row r="15" spans="1:4">
      <c r="A15" s="90" t="s">
        <v>98</v>
      </c>
      <c r="B15" s="93">
        <v>73784.58119000007</v>
      </c>
      <c r="C15" s="93">
        <v>73221.209999999977</v>
      </c>
      <c r="D15" s="93">
        <f t="shared" si="0"/>
        <v>5902.7664952000059</v>
      </c>
    </row>
    <row r="16" spans="1:4">
      <c r="A16" s="91" t="s">
        <v>99</v>
      </c>
      <c r="B16" s="94">
        <v>199132.42808559016</v>
      </c>
      <c r="C16" s="94">
        <v>160306.96286999999</v>
      </c>
      <c r="D16" s="94">
        <f t="shared" si="0"/>
        <v>15930.594246847213</v>
      </c>
    </row>
    <row r="17" spans="1:4" ht="25.5">
      <c r="A17" s="95" t="s">
        <v>444</v>
      </c>
      <c r="B17" s="96">
        <v>14000773.050141279</v>
      </c>
      <c r="C17" s="96">
        <v>12472691.828112001</v>
      </c>
      <c r="D17" s="96">
        <f t="shared" si="0"/>
        <v>1120061.8440113023</v>
      </c>
    </row>
    <row r="18" spans="1:4">
      <c r="B18" s="97"/>
      <c r="C18" s="97"/>
      <c r="D18" s="97"/>
    </row>
    <row r="19" spans="1:4" ht="25.5">
      <c r="A19" s="95" t="s">
        <v>445</v>
      </c>
      <c r="B19" s="93">
        <v>878073.38373324997</v>
      </c>
      <c r="C19" s="93">
        <v>904565.18666539993</v>
      </c>
      <c r="D19" s="93">
        <f t="shared" si="0"/>
        <v>70245.870698660001</v>
      </c>
    </row>
    <row r="20" spans="1:4">
      <c r="A20" s="95" t="s">
        <v>446</v>
      </c>
      <c r="B20" s="93">
        <v>5017.45</v>
      </c>
      <c r="C20" s="93">
        <v>2334.1374999999998</v>
      </c>
      <c r="D20" s="93">
        <f t="shared" si="0"/>
        <v>401.39600000000002</v>
      </c>
    </row>
    <row r="21" spans="1:4">
      <c r="A21" s="91"/>
      <c r="B21" s="98"/>
      <c r="C21" s="98"/>
      <c r="D21" s="98"/>
    </row>
    <row r="22" spans="1:4">
      <c r="A22" s="99" t="s">
        <v>447</v>
      </c>
      <c r="B22" s="100">
        <v>14883863.883874528</v>
      </c>
      <c r="C22" s="100">
        <v>13379591.152277399</v>
      </c>
      <c r="D22" s="100">
        <f t="shared" si="0"/>
        <v>1190709.1107099622</v>
      </c>
    </row>
    <row r="23" spans="1:4">
      <c r="A23" s="99"/>
      <c r="B23" s="100"/>
      <c r="C23" s="100"/>
    </row>
    <row r="24" spans="1:4">
      <c r="A24" s="178" t="s">
        <v>174</v>
      </c>
      <c r="B24" s="100"/>
      <c r="C24" s="100"/>
    </row>
    <row r="25" spans="1:4">
      <c r="A25" s="99"/>
      <c r="B25" s="100"/>
      <c r="C25" s="100"/>
    </row>
    <row r="26" spans="1:4">
      <c r="B26" s="101"/>
      <c r="C26" s="101"/>
    </row>
    <row r="27" spans="1:4">
      <c r="B27" s="102"/>
      <c r="C27" s="102"/>
    </row>
    <row r="28" spans="1:4">
      <c r="B28" s="102"/>
      <c r="C28" s="102"/>
    </row>
    <row r="29" spans="1:4">
      <c r="B29" s="102"/>
      <c r="C29" s="102"/>
    </row>
    <row r="30" spans="1:4">
      <c r="B30" s="102"/>
      <c r="C30" s="102"/>
    </row>
    <row r="31" spans="1:4">
      <c r="B31" s="102"/>
      <c r="C31" s="102"/>
    </row>
    <row r="32" spans="1:4">
      <c r="B32" s="102"/>
      <c r="C32" s="102"/>
    </row>
    <row r="33" spans="2:3">
      <c r="B33" s="102"/>
      <c r="C33" s="102"/>
    </row>
    <row r="34" spans="2:3">
      <c r="B34" s="102"/>
      <c r="C34" s="102"/>
    </row>
    <row r="35" spans="2:3">
      <c r="B35" s="102"/>
      <c r="C35" s="102"/>
    </row>
    <row r="36" spans="2:3">
      <c r="B36" s="102"/>
      <c r="C36" s="102"/>
    </row>
    <row r="37" spans="2:3">
      <c r="B37" s="102"/>
      <c r="C37" s="102"/>
    </row>
    <row r="38" spans="2:3">
      <c r="B38" s="102"/>
      <c r="C38" s="102"/>
    </row>
    <row r="39" spans="2:3">
      <c r="B39" s="102"/>
      <c r="C39" s="102"/>
    </row>
    <row r="40" spans="2:3">
      <c r="B40" s="102"/>
      <c r="C40" s="102"/>
    </row>
    <row r="41" spans="2:3">
      <c r="B41" s="102"/>
      <c r="C41" s="102"/>
    </row>
  </sheetData>
  <hyperlinks>
    <hyperlink ref="A1" location="Innholdsfortegnelse!A1" display="Innholdsfortegnelse" xr:uid="{C82DA59D-4962-46E3-AC3E-006D024B9EC0}"/>
  </hyperlinks>
  <printOptions horizontalCentered="1"/>
  <pageMargins left="0.74803149606299213" right="0.70866141732283472" top="0.78740157480314965" bottom="0.70866141732283472" header="0.51181102362204722" footer="0.51181102362204722"/>
  <pageSetup paperSize="9" scale="92" orientation="portrait" r:id="rId1"/>
  <headerFooter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328B-A4DB-45F6-88E7-C724086FF4FD}">
  <sheetPr>
    <pageSetUpPr fitToPage="1"/>
  </sheetPr>
  <dimension ref="A1:E27"/>
  <sheetViews>
    <sheetView zoomScaleNormal="100" workbookViewId="0">
      <selection activeCell="A28" sqref="A28"/>
    </sheetView>
  </sheetViews>
  <sheetFormatPr baseColWidth="10" defaultColWidth="9.140625" defaultRowHeight="12.75"/>
  <cols>
    <col min="1" max="1" width="47.28515625" style="90" customWidth="1"/>
    <col min="2" max="2" width="15.7109375" style="90" customWidth="1"/>
    <col min="3" max="3" width="15.7109375" style="90" hidden="1" customWidth="1"/>
    <col min="4" max="4" width="14.5703125" style="90" customWidth="1"/>
    <col min="5" max="16384" width="9.140625" style="90"/>
  </cols>
  <sheetData>
    <row r="1" spans="1:3">
      <c r="A1" s="254" t="s">
        <v>28</v>
      </c>
      <c r="B1" s="100"/>
      <c r="C1" s="100"/>
    </row>
    <row r="2" spans="1:3">
      <c r="A2" s="99"/>
      <c r="B2" s="100"/>
      <c r="C2" s="100"/>
    </row>
    <row r="3" spans="1:3">
      <c r="A3" s="125" t="s">
        <v>9</v>
      </c>
      <c r="B3" s="126">
        <v>44196</v>
      </c>
      <c r="C3" s="107">
        <v>43830</v>
      </c>
    </row>
    <row r="5" spans="1:3">
      <c r="A5" s="127" t="s">
        <v>93</v>
      </c>
      <c r="B5" s="128">
        <v>14883863.883874528</v>
      </c>
      <c r="C5" s="108">
        <v>13379591.152277399</v>
      </c>
    </row>
    <row r="6" spans="1:3">
      <c r="B6" s="102"/>
      <c r="C6" s="102"/>
    </row>
    <row r="7" spans="1:3">
      <c r="A7" s="99" t="s">
        <v>455</v>
      </c>
      <c r="B7" s="102"/>
      <c r="C7" s="102"/>
    </row>
    <row r="8" spans="1:3">
      <c r="A8" s="90" t="s">
        <v>456</v>
      </c>
      <c r="B8" s="96">
        <v>669773.8747743537</v>
      </c>
      <c r="C8" s="96">
        <f>C5*4.5%</f>
        <v>602081.60185248288</v>
      </c>
    </row>
    <row r="9" spans="1:3">
      <c r="A9" s="99"/>
      <c r="B9" s="100"/>
      <c r="C9" s="100"/>
    </row>
    <row r="10" spans="1:3">
      <c r="A10" s="109" t="s">
        <v>457</v>
      </c>
      <c r="B10" s="110"/>
      <c r="C10" s="110"/>
    </row>
    <row r="11" spans="1:3">
      <c r="A11" s="90" t="s">
        <v>458</v>
      </c>
      <c r="B11" s="110">
        <v>372096.59634111018</v>
      </c>
      <c r="C11" s="110">
        <f>C5*2.5%</f>
        <v>334489.77880693501</v>
      </c>
    </row>
    <row r="12" spans="1:3">
      <c r="A12" s="90" t="s">
        <v>459</v>
      </c>
      <c r="B12" s="93">
        <v>372096.59634111018</v>
      </c>
      <c r="C12" s="93">
        <f>C5*2.5%</f>
        <v>334489.77880693501</v>
      </c>
    </row>
    <row r="13" spans="1:3">
      <c r="A13" s="90" t="s">
        <v>460</v>
      </c>
      <c r="B13" s="93">
        <v>148838.63853644405</v>
      </c>
      <c r="C13" s="93">
        <f>C5*2.5%</f>
        <v>334489.77880693501</v>
      </c>
    </row>
    <row r="14" spans="1:3">
      <c r="A14" s="91" t="s">
        <v>461</v>
      </c>
      <c r="B14" s="94">
        <v>446515.91560933215</v>
      </c>
      <c r="C14" s="94">
        <f>C5*3%</f>
        <v>401387.73456832196</v>
      </c>
    </row>
    <row r="15" spans="1:3">
      <c r="A15" s="99" t="s">
        <v>462</v>
      </c>
      <c r="B15" s="111">
        <v>1339547.7468279966</v>
      </c>
      <c r="C15" s="111">
        <f>SUM(C11:C14)</f>
        <v>1404857.0709891268</v>
      </c>
    </row>
    <row r="16" spans="1:3">
      <c r="A16" s="99"/>
      <c r="B16" s="111"/>
      <c r="C16" s="111"/>
    </row>
    <row r="17" spans="1:5">
      <c r="A17" s="90" t="s">
        <v>463</v>
      </c>
      <c r="B17" s="93">
        <v>2009321.6216023504</v>
      </c>
      <c r="C17" s="93">
        <f>C8+C15</f>
        <v>2006938.6728416097</v>
      </c>
    </row>
    <row r="18" spans="1:5">
      <c r="A18" s="90" t="s">
        <v>464</v>
      </c>
      <c r="B18" s="93">
        <v>504160.03103957837</v>
      </c>
      <c r="C18" s="93">
        <v>406889.61526610726</v>
      </c>
      <c r="D18" s="93"/>
      <c r="E18" s="93"/>
    </row>
    <row r="19" spans="1:5">
      <c r="B19" s="102"/>
      <c r="C19" s="102"/>
    </row>
    <row r="21" spans="1:5">
      <c r="A21" s="112" t="s">
        <v>9</v>
      </c>
      <c r="B21" s="113">
        <v>0.19724217941721484</v>
      </c>
      <c r="C21" s="113">
        <v>0.21198810493755132</v>
      </c>
    </row>
    <row r="22" spans="1:5">
      <c r="A22" s="112" t="s">
        <v>10</v>
      </c>
      <c r="B22" s="113">
        <v>0.17627690050386371</v>
      </c>
      <c r="C22" s="113">
        <v>0.18867130831322257</v>
      </c>
    </row>
    <row r="23" spans="1:5" ht="13.5" thickBot="1">
      <c r="A23" s="114" t="s">
        <v>465</v>
      </c>
      <c r="B23" s="115">
        <v>0.16887292690644218</v>
      </c>
      <c r="C23" s="115">
        <v>0.18041121441120034</v>
      </c>
    </row>
    <row r="25" spans="1:5">
      <c r="A25" s="178" t="s">
        <v>174</v>
      </c>
    </row>
    <row r="27" spans="1:5">
      <c r="A27" s="256" t="s">
        <v>477</v>
      </c>
    </row>
  </sheetData>
  <hyperlinks>
    <hyperlink ref="A1" location="Innholdsfortegnelse!A1" display="Innholdsfortegnelse" xr:uid="{745D6739-DECC-4AA1-8692-8E9701226D2D}"/>
  </hyperlinks>
  <printOptions horizontalCentered="1"/>
  <pageMargins left="0.74803149606299213" right="0.70866141732283472" top="0.78740157480314965" bottom="0.70866141732283472" header="0.51181102362204722" footer="0.51181102362204722"/>
  <pageSetup paperSize="9" scale="73" orientation="portrait" r:id="rId1"/>
  <headerFooter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74B96-D1C7-40F6-983E-AF89F973EADD}">
  <sheetPr>
    <pageSetUpPr fitToPage="1"/>
  </sheetPr>
  <dimension ref="A1:IR51"/>
  <sheetViews>
    <sheetView workbookViewId="0">
      <selection activeCell="B1" sqref="B1"/>
    </sheetView>
  </sheetViews>
  <sheetFormatPr baseColWidth="10" defaultColWidth="9.140625" defaultRowHeight="12.75"/>
  <cols>
    <col min="1" max="1" width="3.7109375" style="16" customWidth="1"/>
    <col min="2" max="2" width="71.5703125" style="16" customWidth="1"/>
    <col min="3" max="4" width="37.7109375" style="17" customWidth="1"/>
    <col min="5" max="5" width="34.7109375" style="16" customWidth="1"/>
    <col min="6" max="252" width="9.140625" style="16"/>
    <col min="253" max="16384" width="9.140625" style="18"/>
  </cols>
  <sheetData>
    <row r="1" spans="1:5">
      <c r="B1" s="254" t="s">
        <v>28</v>
      </c>
    </row>
    <row r="3" spans="1:5" ht="20.25">
      <c r="A3" s="238" t="s">
        <v>176</v>
      </c>
      <c r="B3" s="219"/>
      <c r="C3" s="220"/>
      <c r="D3" s="220"/>
      <c r="E3" s="219"/>
    </row>
    <row r="4" spans="1:5">
      <c r="A4" s="219" t="s">
        <v>177</v>
      </c>
      <c r="B4" s="219"/>
      <c r="C4" s="220"/>
      <c r="D4" s="220"/>
      <c r="E4" s="219"/>
    </row>
    <row r="5" spans="1:5">
      <c r="A5" s="219"/>
      <c r="B5" s="219"/>
      <c r="C5" s="220"/>
      <c r="D5" s="220"/>
      <c r="E5" s="220"/>
    </row>
    <row r="6" spans="1:5" ht="30" customHeight="1">
      <c r="A6" s="262" t="s">
        <v>470</v>
      </c>
      <c r="B6" s="263"/>
      <c r="C6" s="263"/>
      <c r="D6" s="263"/>
      <c r="E6" s="263"/>
    </row>
    <row r="7" spans="1:5">
      <c r="A7" s="221">
        <v>1</v>
      </c>
      <c r="B7" s="221" t="s">
        <v>115</v>
      </c>
      <c r="C7" s="222" t="s">
        <v>178</v>
      </c>
      <c r="D7" s="222" t="s">
        <v>178</v>
      </c>
      <c r="E7" s="223" t="s">
        <v>178</v>
      </c>
    </row>
    <row r="8" spans="1:5">
      <c r="A8" s="221">
        <v>2</v>
      </c>
      <c r="B8" s="221" t="s">
        <v>179</v>
      </c>
      <c r="C8" s="222" t="s">
        <v>180</v>
      </c>
      <c r="D8" s="222" t="s">
        <v>181</v>
      </c>
      <c r="E8" s="223" t="s">
        <v>182</v>
      </c>
    </row>
    <row r="9" spans="1:5">
      <c r="A9" s="221">
        <v>3</v>
      </c>
      <c r="B9" s="221" t="s">
        <v>116</v>
      </c>
      <c r="C9" s="222" t="s">
        <v>183</v>
      </c>
      <c r="D9" s="222" t="s">
        <v>183</v>
      </c>
      <c r="E9" s="223" t="s">
        <v>183</v>
      </c>
    </row>
    <row r="10" spans="1:5">
      <c r="A10" s="221"/>
      <c r="B10" s="224" t="s">
        <v>117</v>
      </c>
      <c r="C10" s="225"/>
      <c r="D10" s="225"/>
      <c r="E10" s="226"/>
    </row>
    <row r="11" spans="1:5">
      <c r="A11" s="221">
        <v>4</v>
      </c>
      <c r="B11" s="221" t="s">
        <v>118</v>
      </c>
      <c r="C11" s="222" t="s">
        <v>119</v>
      </c>
      <c r="D11" s="222" t="s">
        <v>119</v>
      </c>
      <c r="E11" s="223" t="s">
        <v>120</v>
      </c>
    </row>
    <row r="12" spans="1:5">
      <c r="A12" s="221">
        <v>5</v>
      </c>
      <c r="B12" s="221" t="s">
        <v>121</v>
      </c>
      <c r="C12" s="222" t="s">
        <v>119</v>
      </c>
      <c r="D12" s="222" t="s">
        <v>119</v>
      </c>
      <c r="E12" s="223" t="s">
        <v>120</v>
      </c>
    </row>
    <row r="13" spans="1:5">
      <c r="A13" s="221">
        <v>6</v>
      </c>
      <c r="B13" s="221" t="s">
        <v>122</v>
      </c>
      <c r="C13" s="223" t="s">
        <v>184</v>
      </c>
      <c r="D13" s="223" t="s">
        <v>184</v>
      </c>
      <c r="E13" s="223" t="s">
        <v>184</v>
      </c>
    </row>
    <row r="14" spans="1:5">
      <c r="A14" s="221">
        <v>7</v>
      </c>
      <c r="B14" s="221" t="s">
        <v>123</v>
      </c>
      <c r="C14" s="227" t="s">
        <v>91</v>
      </c>
      <c r="D14" s="227" t="s">
        <v>91</v>
      </c>
      <c r="E14" s="227" t="s">
        <v>124</v>
      </c>
    </row>
    <row r="15" spans="1:5">
      <c r="A15" s="221">
        <v>8</v>
      </c>
      <c r="B15" s="221" t="s">
        <v>125</v>
      </c>
      <c r="C15" s="222" t="s">
        <v>185</v>
      </c>
      <c r="D15" s="222" t="s">
        <v>471</v>
      </c>
      <c r="E15" s="255">
        <v>100.8505</v>
      </c>
    </row>
    <row r="16" spans="1:5">
      <c r="A16" s="221">
        <v>9</v>
      </c>
      <c r="B16" s="221" t="s">
        <v>126</v>
      </c>
      <c r="C16" s="222" t="s">
        <v>186</v>
      </c>
      <c r="D16" s="222" t="s">
        <v>187</v>
      </c>
      <c r="E16" s="228" t="s">
        <v>186</v>
      </c>
    </row>
    <row r="17" spans="1:5">
      <c r="A17" s="229" t="s">
        <v>127</v>
      </c>
      <c r="B17" s="221" t="s">
        <v>128</v>
      </c>
      <c r="C17" s="228" t="s">
        <v>188</v>
      </c>
      <c r="D17" s="228" t="s">
        <v>188</v>
      </c>
      <c r="E17" s="228" t="s">
        <v>188</v>
      </c>
    </row>
    <row r="18" spans="1:5">
      <c r="A18" s="229" t="s">
        <v>129</v>
      </c>
      <c r="B18" s="221" t="s">
        <v>130</v>
      </c>
      <c r="C18" s="228" t="s">
        <v>189</v>
      </c>
      <c r="D18" s="228" t="s">
        <v>189</v>
      </c>
      <c r="E18" s="228" t="s">
        <v>189</v>
      </c>
    </row>
    <row r="19" spans="1:5">
      <c r="A19" s="221">
        <v>10</v>
      </c>
      <c r="B19" s="221" t="s">
        <v>131</v>
      </c>
      <c r="C19" s="228" t="s">
        <v>190</v>
      </c>
      <c r="D19" s="228" t="s">
        <v>190</v>
      </c>
      <c r="E19" s="228" t="s">
        <v>190</v>
      </c>
    </row>
    <row r="20" spans="1:5">
      <c r="A20" s="221">
        <v>11</v>
      </c>
      <c r="B20" s="221" t="s">
        <v>132</v>
      </c>
      <c r="C20" s="230">
        <v>42802</v>
      </c>
      <c r="D20" s="230">
        <v>43180</v>
      </c>
      <c r="E20" s="231">
        <v>43567</v>
      </c>
    </row>
    <row r="21" spans="1:5">
      <c r="A21" s="221">
        <v>12</v>
      </c>
      <c r="B21" s="221" t="s">
        <v>133</v>
      </c>
      <c r="C21" s="228" t="s">
        <v>134</v>
      </c>
      <c r="D21" s="228" t="s">
        <v>134</v>
      </c>
      <c r="E21" s="228" t="s">
        <v>135</v>
      </c>
    </row>
    <row r="22" spans="1:5">
      <c r="A22" s="221">
        <v>13</v>
      </c>
      <c r="B22" s="221" t="s">
        <v>136</v>
      </c>
      <c r="C22" s="230">
        <v>46454</v>
      </c>
      <c r="D22" s="230">
        <v>46833</v>
      </c>
      <c r="E22" s="231" t="s">
        <v>191</v>
      </c>
    </row>
    <row r="23" spans="1:5">
      <c r="A23" s="221">
        <v>14</v>
      </c>
      <c r="B23" s="221" t="s">
        <v>137</v>
      </c>
      <c r="C23" s="222" t="s">
        <v>108</v>
      </c>
      <c r="D23" s="222" t="s">
        <v>108</v>
      </c>
      <c r="E23" s="228" t="s">
        <v>108</v>
      </c>
    </row>
    <row r="24" spans="1:5" ht="63.75">
      <c r="A24" s="221">
        <v>15</v>
      </c>
      <c r="B24" s="221" t="s">
        <v>138</v>
      </c>
      <c r="C24" s="232" t="s">
        <v>192</v>
      </c>
      <c r="D24" s="232" t="s">
        <v>193</v>
      </c>
      <c r="E24" s="232" t="s">
        <v>194</v>
      </c>
    </row>
    <row r="25" spans="1:5" ht="25.5">
      <c r="A25" s="233">
        <v>16</v>
      </c>
      <c r="B25" s="233" t="s">
        <v>139</v>
      </c>
      <c r="C25" s="234" t="s">
        <v>195</v>
      </c>
      <c r="D25" s="234" t="s">
        <v>196</v>
      </c>
      <c r="E25" s="234" t="s">
        <v>197</v>
      </c>
    </row>
    <row r="26" spans="1:5">
      <c r="A26" s="233"/>
      <c r="B26" s="235" t="s">
        <v>140</v>
      </c>
      <c r="C26" s="236"/>
      <c r="D26" s="236"/>
      <c r="E26" s="236"/>
    </row>
    <row r="27" spans="1:5">
      <c r="A27" s="233">
        <v>17</v>
      </c>
      <c r="B27" s="233" t="s">
        <v>141</v>
      </c>
      <c r="C27" s="228" t="s">
        <v>142</v>
      </c>
      <c r="D27" s="228" t="s">
        <v>142</v>
      </c>
      <c r="E27" s="228" t="s">
        <v>142</v>
      </c>
    </row>
    <row r="28" spans="1:5">
      <c r="A28" s="233">
        <v>18</v>
      </c>
      <c r="B28" s="233" t="s">
        <v>143</v>
      </c>
      <c r="C28" s="234" t="s">
        <v>198</v>
      </c>
      <c r="D28" s="234" t="s">
        <v>199</v>
      </c>
      <c r="E28" s="234" t="s">
        <v>200</v>
      </c>
    </row>
    <row r="29" spans="1:5">
      <c r="A29" s="233">
        <v>19</v>
      </c>
      <c r="B29" s="233" t="s">
        <v>201</v>
      </c>
      <c r="C29" s="228" t="s">
        <v>202</v>
      </c>
      <c r="D29" s="228" t="s">
        <v>202</v>
      </c>
      <c r="E29" s="228" t="s">
        <v>144</v>
      </c>
    </row>
    <row r="30" spans="1:5">
      <c r="A30" s="237" t="s">
        <v>145</v>
      </c>
      <c r="B30" s="233" t="s">
        <v>146</v>
      </c>
      <c r="C30" s="228" t="s">
        <v>147</v>
      </c>
      <c r="D30" s="228" t="s">
        <v>147</v>
      </c>
      <c r="E30" s="228" t="s">
        <v>203</v>
      </c>
    </row>
    <row r="31" spans="1:5">
      <c r="A31" s="237" t="s">
        <v>148</v>
      </c>
      <c r="B31" s="233" t="s">
        <v>149</v>
      </c>
      <c r="C31" s="228" t="s">
        <v>147</v>
      </c>
      <c r="D31" s="228" t="s">
        <v>147</v>
      </c>
      <c r="E31" s="228" t="s">
        <v>203</v>
      </c>
    </row>
    <row r="32" spans="1:5">
      <c r="A32" s="233">
        <v>21</v>
      </c>
      <c r="B32" s="233" t="s">
        <v>150</v>
      </c>
      <c r="C32" s="228" t="s">
        <v>144</v>
      </c>
      <c r="D32" s="228" t="s">
        <v>144</v>
      </c>
      <c r="E32" s="228" t="s">
        <v>144</v>
      </c>
    </row>
    <row r="33" spans="1:5">
      <c r="A33" s="233">
        <v>22</v>
      </c>
      <c r="B33" s="233" t="s">
        <v>151</v>
      </c>
      <c r="C33" s="228" t="s">
        <v>204</v>
      </c>
      <c r="D33" s="228" t="s">
        <v>204</v>
      </c>
      <c r="E33" s="228" t="s">
        <v>204</v>
      </c>
    </row>
    <row r="34" spans="1:5">
      <c r="A34" s="233">
        <v>23</v>
      </c>
      <c r="B34" s="233" t="s">
        <v>152</v>
      </c>
      <c r="C34" s="228" t="s">
        <v>205</v>
      </c>
      <c r="D34" s="228" t="s">
        <v>205</v>
      </c>
      <c r="E34" s="228" t="s">
        <v>205</v>
      </c>
    </row>
    <row r="35" spans="1:5">
      <c r="A35" s="233">
        <v>24</v>
      </c>
      <c r="B35" s="233" t="s">
        <v>153</v>
      </c>
      <c r="C35" s="228" t="s">
        <v>202</v>
      </c>
      <c r="D35" s="228" t="s">
        <v>202</v>
      </c>
      <c r="E35" s="228" t="s">
        <v>202</v>
      </c>
    </row>
    <row r="36" spans="1:5">
      <c r="A36" s="233">
        <v>25</v>
      </c>
      <c r="B36" s="233" t="s">
        <v>154</v>
      </c>
      <c r="C36" s="228" t="s">
        <v>202</v>
      </c>
      <c r="D36" s="228" t="s">
        <v>202</v>
      </c>
      <c r="E36" s="228" t="s">
        <v>202</v>
      </c>
    </row>
    <row r="37" spans="1:5">
      <c r="A37" s="233">
        <v>26</v>
      </c>
      <c r="B37" s="233" t="s">
        <v>155</v>
      </c>
      <c r="C37" s="228" t="s">
        <v>202</v>
      </c>
      <c r="D37" s="228" t="s">
        <v>202</v>
      </c>
      <c r="E37" s="228" t="s">
        <v>202</v>
      </c>
    </row>
    <row r="38" spans="1:5">
      <c r="A38" s="233">
        <v>27</v>
      </c>
      <c r="B38" s="233" t="s">
        <v>156</v>
      </c>
      <c r="C38" s="228" t="s">
        <v>202</v>
      </c>
      <c r="D38" s="228" t="s">
        <v>202</v>
      </c>
      <c r="E38" s="228" t="s">
        <v>202</v>
      </c>
    </row>
    <row r="39" spans="1:5">
      <c r="A39" s="233">
        <v>28</v>
      </c>
      <c r="B39" s="233" t="s">
        <v>157</v>
      </c>
      <c r="C39" s="228" t="s">
        <v>202</v>
      </c>
      <c r="D39" s="228" t="s">
        <v>202</v>
      </c>
      <c r="E39" s="228" t="s">
        <v>202</v>
      </c>
    </row>
    <row r="40" spans="1:5">
      <c r="A40" s="233">
        <v>29</v>
      </c>
      <c r="B40" s="233" t="s">
        <v>158</v>
      </c>
      <c r="C40" s="228" t="s">
        <v>202</v>
      </c>
      <c r="D40" s="228" t="s">
        <v>202</v>
      </c>
      <c r="E40" s="228" t="s">
        <v>202</v>
      </c>
    </row>
    <row r="41" spans="1:5">
      <c r="A41" s="233">
        <v>30</v>
      </c>
      <c r="B41" s="233" t="s">
        <v>159</v>
      </c>
      <c r="C41" s="228" t="s">
        <v>108</v>
      </c>
      <c r="D41" s="228" t="s">
        <v>108</v>
      </c>
      <c r="E41" s="234" t="s">
        <v>108</v>
      </c>
    </row>
    <row r="42" spans="1:5" ht="51">
      <c r="A42" s="233">
        <v>31</v>
      </c>
      <c r="B42" s="233" t="s">
        <v>160</v>
      </c>
      <c r="C42" s="234" t="s">
        <v>206</v>
      </c>
      <c r="D42" s="234" t="s">
        <v>206</v>
      </c>
      <c r="E42" s="234" t="s">
        <v>207</v>
      </c>
    </row>
    <row r="43" spans="1:5">
      <c r="A43" s="233">
        <v>32</v>
      </c>
      <c r="B43" s="233" t="s">
        <v>161</v>
      </c>
      <c r="C43" s="228" t="s">
        <v>162</v>
      </c>
      <c r="D43" s="228" t="s">
        <v>162</v>
      </c>
      <c r="E43" s="228" t="s">
        <v>162</v>
      </c>
    </row>
    <row r="44" spans="1:5">
      <c r="A44" s="233">
        <v>33</v>
      </c>
      <c r="B44" s="233" t="s">
        <v>163</v>
      </c>
      <c r="C44" s="228" t="s">
        <v>208</v>
      </c>
      <c r="D44" s="228" t="s">
        <v>208</v>
      </c>
      <c r="E44" s="228" t="s">
        <v>209</v>
      </c>
    </row>
    <row r="45" spans="1:5" ht="76.5">
      <c r="A45" s="233">
        <v>34</v>
      </c>
      <c r="B45" s="233" t="s">
        <v>164</v>
      </c>
      <c r="C45" s="234" t="s">
        <v>208</v>
      </c>
      <c r="D45" s="234" t="s">
        <v>208</v>
      </c>
      <c r="E45" s="234" t="s">
        <v>210</v>
      </c>
    </row>
    <row r="46" spans="1:5">
      <c r="A46" s="233">
        <v>35</v>
      </c>
      <c r="B46" s="233" t="s">
        <v>211</v>
      </c>
      <c r="C46" s="228" t="s">
        <v>212</v>
      </c>
      <c r="D46" s="228" t="s">
        <v>212</v>
      </c>
      <c r="E46" s="228" t="s">
        <v>119</v>
      </c>
    </row>
    <row r="47" spans="1:5">
      <c r="A47" s="233">
        <v>36</v>
      </c>
      <c r="B47" s="233" t="s">
        <v>165</v>
      </c>
      <c r="C47" s="228" t="s">
        <v>144</v>
      </c>
      <c r="D47" s="228" t="s">
        <v>144</v>
      </c>
      <c r="E47" s="228" t="s">
        <v>144</v>
      </c>
    </row>
    <row r="48" spans="1:5">
      <c r="A48" s="233">
        <v>37</v>
      </c>
      <c r="B48" s="233" t="s">
        <v>166</v>
      </c>
      <c r="C48" s="228" t="s">
        <v>208</v>
      </c>
      <c r="D48" s="228" t="s">
        <v>208</v>
      </c>
      <c r="E48" s="228" t="s">
        <v>202</v>
      </c>
    </row>
    <row r="49" spans="1:5">
      <c r="A49" s="264" t="s">
        <v>213</v>
      </c>
      <c r="B49" s="265"/>
      <c r="C49" s="265"/>
      <c r="D49" s="265"/>
      <c r="E49" s="266"/>
    </row>
    <row r="50" spans="1:5">
      <c r="A50" s="219"/>
      <c r="B50" s="219"/>
      <c r="C50" s="220"/>
      <c r="D50" s="220"/>
      <c r="E50" s="219"/>
    </row>
    <row r="51" spans="1:5">
      <c r="A51" s="219"/>
      <c r="B51" s="219"/>
      <c r="C51" s="220"/>
      <c r="D51" s="220"/>
      <c r="E51" s="219"/>
    </row>
  </sheetData>
  <mergeCells count="2">
    <mergeCell ref="A6:E6"/>
    <mergeCell ref="A49:E49"/>
  </mergeCells>
  <hyperlinks>
    <hyperlink ref="B1" location="Innholdsfortegnelse!A1" display="Innholdsfortegnelse" xr:uid="{32F8E846-2E12-4D78-BA33-F922EF276AFE}"/>
  </hyperlink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A336E-DC53-4E13-B029-2AA86951CC5F}">
  <sheetPr>
    <pageSetUpPr fitToPage="1"/>
  </sheetPr>
  <dimension ref="A1:F14"/>
  <sheetViews>
    <sheetView showGridLines="0" workbookViewId="0">
      <selection activeCell="B1" sqref="B1"/>
    </sheetView>
  </sheetViews>
  <sheetFormatPr baseColWidth="10" defaultRowHeight="15"/>
  <cols>
    <col min="1" max="1" width="80.28515625" style="103" customWidth="1"/>
    <col min="2" max="6" width="13.85546875" style="103" customWidth="1"/>
    <col min="7" max="253" width="9.140625" style="103" customWidth="1"/>
    <col min="254" max="16384" width="11.42578125" style="103"/>
  </cols>
  <sheetData>
    <row r="1" spans="1:6">
      <c r="A1" s="254" t="s">
        <v>28</v>
      </c>
    </row>
    <row r="3" spans="1:6" s="36" customFormat="1" ht="25.5">
      <c r="A3" s="125" t="s">
        <v>448</v>
      </c>
      <c r="B3" s="126" t="s">
        <v>472</v>
      </c>
      <c r="C3" s="126" t="s">
        <v>473</v>
      </c>
      <c r="D3" s="126" t="s">
        <v>474</v>
      </c>
      <c r="E3" s="126" t="s">
        <v>475</v>
      </c>
      <c r="F3" s="126" t="s">
        <v>476</v>
      </c>
    </row>
    <row r="4" spans="1:6" s="36" customFormat="1">
      <c r="A4" s="130" t="s">
        <v>220</v>
      </c>
      <c r="B4" s="38"/>
      <c r="C4" s="38"/>
      <c r="D4" s="38"/>
      <c r="E4" s="38"/>
      <c r="F4" s="38"/>
    </row>
    <row r="5" spans="1:6">
      <c r="A5" s="217" t="s">
        <v>6</v>
      </c>
      <c r="B5" s="104">
        <v>2623.6813876419301</v>
      </c>
      <c r="C5" s="104">
        <v>2512.8670000000002</v>
      </c>
      <c r="D5" s="104">
        <v>2517.3967769999999</v>
      </c>
      <c r="E5" s="104">
        <v>2514.2211197120801</v>
      </c>
      <c r="F5" s="104">
        <v>2524.344960807</v>
      </c>
    </row>
    <row r="6" spans="1:6">
      <c r="A6" s="218" t="s">
        <v>449</v>
      </c>
      <c r="B6" s="105">
        <v>0</v>
      </c>
      <c r="C6" s="105">
        <v>5.2728140000000003</v>
      </c>
      <c r="D6" s="105">
        <v>8.2392009999999996</v>
      </c>
      <c r="E6" s="105">
        <v>6.335045</v>
      </c>
      <c r="F6" s="105">
        <v>0</v>
      </c>
    </row>
    <row r="7" spans="1:6">
      <c r="A7" s="218" t="s">
        <v>450</v>
      </c>
      <c r="B7" s="105">
        <v>5.1205999999999996</v>
      </c>
      <c r="C7" s="105">
        <v>5.8333500000000003</v>
      </c>
      <c r="D7" s="105">
        <v>4.3704400000000003</v>
      </c>
      <c r="E7" s="105">
        <v>5.0568499999999998</v>
      </c>
      <c r="F7" s="105">
        <v>4.2535999999999996</v>
      </c>
    </row>
    <row r="8" spans="1:6">
      <c r="A8" s="218" t="s">
        <v>451</v>
      </c>
      <c r="B8" s="105">
        <v>982.80742125999996</v>
      </c>
      <c r="C8" s="105">
        <v>942.75375803999998</v>
      </c>
      <c r="D8" s="105">
        <v>973.90155635999997</v>
      </c>
      <c r="E8" s="105">
        <v>934.83356169000001</v>
      </c>
      <c r="F8" s="105">
        <v>878.08776980000005</v>
      </c>
    </row>
    <row r="9" spans="1:6">
      <c r="A9" s="218" t="s">
        <v>452</v>
      </c>
      <c r="B9" s="105">
        <v>29892.978039185498</v>
      </c>
      <c r="C9" s="105">
        <v>29955.36261896</v>
      </c>
      <c r="D9" s="105">
        <v>28187.859479080002</v>
      </c>
      <c r="E9" s="105">
        <v>27500.628373830001</v>
      </c>
      <c r="F9" s="105">
        <v>26719.360425340001</v>
      </c>
    </row>
    <row r="10" spans="1:6">
      <c r="A10" s="218" t="s">
        <v>453</v>
      </c>
      <c r="B10" s="105"/>
      <c r="C10" s="105"/>
      <c r="D10" s="105"/>
      <c r="E10" s="105"/>
      <c r="F10" s="105">
        <v>0</v>
      </c>
    </row>
    <row r="11" spans="1:6">
      <c r="A11" s="217" t="s">
        <v>454</v>
      </c>
      <c r="B11" s="104">
        <v>30880.906060445497</v>
      </c>
      <c r="C11" s="104">
        <v>30909.222540999999</v>
      </c>
      <c r="D11" s="104">
        <v>29174.370676440001</v>
      </c>
      <c r="E11" s="104">
        <v>28446.853830520002</v>
      </c>
      <c r="F11" s="104">
        <v>27601.701795140001</v>
      </c>
    </row>
    <row r="12" spans="1:6">
      <c r="A12" s="217" t="s">
        <v>31</v>
      </c>
      <c r="B12" s="106">
        <v>8.4961282629026594E-2</v>
      </c>
      <c r="C12" s="106">
        <v>8.1298292011931728E-2</v>
      </c>
      <c r="D12" s="106">
        <v>8.6287954757253565E-2</v>
      </c>
      <c r="E12" s="106">
        <v>8.8383099751250097E-2</v>
      </c>
      <c r="F12" s="106">
        <v>9.1456134826131505E-2</v>
      </c>
    </row>
    <row r="14" spans="1:6">
      <c r="A14" s="178" t="s">
        <v>174</v>
      </c>
    </row>
  </sheetData>
  <hyperlinks>
    <hyperlink ref="A1" location="Innholdsfortegnelse!A1" display="Innholdsfortegnelse" xr:uid="{FBA62977-E841-4C79-895A-88C6DC266CF5}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Navngitte områder</vt:lpstr>
      </vt:variant>
      <vt:variant>
        <vt:i4>1</vt:i4>
      </vt:variant>
    </vt:vector>
  </HeadingPairs>
  <TitlesOfParts>
    <vt:vector size="13" baseType="lpstr">
      <vt:lpstr>Innholdsfortegnelse</vt:lpstr>
      <vt:lpstr>1-KM1 oppsumm</vt:lpstr>
      <vt:lpstr>2 konsolidering</vt:lpstr>
      <vt:lpstr>3. Sammenheng EK-ansv.kap</vt:lpstr>
      <vt:lpstr>4. ansv.kapital</vt:lpstr>
      <vt:lpstr>5 - kapitalkrav OV1</vt:lpstr>
      <vt:lpstr>6 - kapitalkdekning</vt:lpstr>
      <vt:lpstr>7. avtalevilkår fondsobl m.m.</vt:lpstr>
      <vt:lpstr>8 Uvektet EK andel</vt:lpstr>
      <vt:lpstr>9 LCR</vt:lpstr>
      <vt:lpstr>10 NSFR</vt:lpstr>
      <vt:lpstr>11 Sikkerhetsstilte eiendeler</vt:lpstr>
      <vt:lpstr>'6 - kapitalkdekning'!Utskriftsområde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Vinje Åsmund</cp:lastModifiedBy>
  <cp:lastPrinted>2018-10-16T11:31:51Z</cp:lastPrinted>
  <dcterms:created xsi:type="dcterms:W3CDTF">2016-02-09T07:10:50Z</dcterms:created>
  <dcterms:modified xsi:type="dcterms:W3CDTF">2021-09-09T10:49:47Z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20210909124931855</vt:lpwstr>
  </property>
</Properties>
</file>